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stovac\Desktop\POSLOVI WEB\2020\01_2020\14012020\"/>
    </mc:Choice>
  </mc:AlternateContent>
  <bookViews>
    <workbookView xWindow="-120" yWindow="-120" windowWidth="29040" windowHeight="15840"/>
  </bookViews>
  <sheets>
    <sheet name="076" sheetId="1" r:id="rId1"/>
  </sheets>
  <definedNames>
    <definedName name="_FiltarBaze" localSheetId="0" hidden="1">'076'!$A$1:$J$437</definedName>
    <definedName name="_xlnm._FilterDatabase" localSheetId="0" hidden="1">'076'!$B$1:$M$441</definedName>
    <definedName name="_xlnm.Print_Titles" localSheetId="0">'076'!$1:$1</definedName>
    <definedName name="OLE_LINK1" localSheetId="0">'076'!#REF!</definedName>
    <definedName name="_xlnm.Print_Area" localSheetId="0">'076'!$C$1:$M$437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5" i="1" l="1"/>
  <c r="L435" i="1"/>
  <c r="K435" i="1"/>
  <c r="M220" i="1"/>
  <c r="L220" i="1"/>
  <c r="K220" i="1"/>
  <c r="M56" i="1"/>
  <c r="L56" i="1"/>
  <c r="K56" i="1"/>
  <c r="M21" i="1"/>
  <c r="L21" i="1"/>
  <c r="K21" i="1"/>
  <c r="M428" i="1"/>
  <c r="L428" i="1"/>
  <c r="K428" i="1"/>
  <c r="M419" i="1"/>
  <c r="L419" i="1"/>
  <c r="K419" i="1"/>
  <c r="M414" i="1"/>
  <c r="L414" i="1"/>
  <c r="K414" i="1"/>
  <c r="M396" i="1"/>
  <c r="L396" i="1"/>
  <c r="K396" i="1"/>
  <c r="M387" i="1"/>
  <c r="L387" i="1"/>
  <c r="K387" i="1"/>
  <c r="M367" i="1"/>
  <c r="L367" i="1"/>
  <c r="M352" i="1"/>
  <c r="L352" i="1"/>
  <c r="K352" i="1"/>
  <c r="M336" i="1"/>
  <c r="L336" i="1"/>
  <c r="K336" i="1"/>
  <c r="M320" i="1"/>
  <c r="L320" i="1"/>
  <c r="K320" i="1"/>
  <c r="M270" i="1"/>
  <c r="L270" i="1"/>
  <c r="K270" i="1"/>
  <c r="M268" i="1"/>
  <c r="L268" i="1"/>
  <c r="K268" i="1"/>
  <c r="M266" i="1"/>
  <c r="M243" i="1"/>
  <c r="L243" i="1"/>
  <c r="K243" i="1"/>
  <c r="M241" i="1"/>
  <c r="K226" i="1"/>
  <c r="M196" i="1"/>
  <c r="L196" i="1"/>
  <c r="K196" i="1"/>
  <c r="M185" i="1"/>
  <c r="L185" i="1"/>
  <c r="K185" i="1"/>
  <c r="M114" i="1"/>
  <c r="L114" i="1"/>
  <c r="K114" i="1"/>
  <c r="M66" i="1"/>
  <c r="L66" i="1"/>
  <c r="K66" i="1"/>
  <c r="K65" i="1"/>
  <c r="K20" i="1" l="1"/>
  <c r="M20" i="1" l="1"/>
  <c r="L20" i="1"/>
  <c r="K367" i="1"/>
  <c r="M307" i="1" l="1"/>
  <c r="L307" i="1"/>
  <c r="K307" i="1"/>
  <c r="M299" i="1"/>
  <c r="L299" i="1"/>
  <c r="K299" i="1"/>
  <c r="K319" i="1" l="1"/>
  <c r="L241" i="1" l="1"/>
  <c r="K264" i="1"/>
  <c r="K266" i="1"/>
  <c r="L266" i="1"/>
  <c r="K241" i="1"/>
  <c r="K239" i="1"/>
  <c r="M351" i="1" l="1"/>
  <c r="L351" i="1"/>
  <c r="K351" i="1"/>
  <c r="M335" i="1"/>
  <c r="L335" i="1"/>
  <c r="K335" i="1"/>
  <c r="M350" i="1"/>
  <c r="L350" i="1"/>
  <c r="K350" i="1"/>
  <c r="K10" i="1" s="1"/>
  <c r="M334" i="1"/>
  <c r="L334" i="1"/>
  <c r="K334" i="1" l="1"/>
  <c r="M434" i="1" l="1"/>
  <c r="L434" i="1"/>
  <c r="K434" i="1"/>
  <c r="M84" i="1" l="1"/>
  <c r="M85" i="1"/>
  <c r="M300" i="1"/>
  <c r="M200" i="1"/>
  <c r="M195" i="1"/>
  <c r="M184" i="1"/>
  <c r="M97" i="1"/>
  <c r="M83" i="1"/>
  <c r="K55" i="1"/>
  <c r="M353" i="1" l="1"/>
  <c r="L353" i="1"/>
  <c r="K353" i="1"/>
  <c r="M337" i="1"/>
  <c r="L337" i="1"/>
  <c r="K337" i="1"/>
  <c r="M319" i="1"/>
  <c r="L319" i="1"/>
  <c r="M297" i="1" l="1"/>
  <c r="L297" i="1"/>
  <c r="K297" i="1"/>
  <c r="M296" i="1"/>
  <c r="L296" i="1"/>
  <c r="K296" i="1"/>
  <c r="K238" i="1" s="1"/>
  <c r="M11" i="1" l="1"/>
  <c r="L11" i="1"/>
  <c r="K11" i="1"/>
  <c r="M427" i="1" l="1"/>
  <c r="L427" i="1"/>
  <c r="K427" i="1"/>
  <c r="M418" i="1"/>
  <c r="L418" i="1"/>
  <c r="K418" i="1"/>
  <c r="M413" i="1"/>
  <c r="L413" i="1"/>
  <c r="K413" i="1"/>
  <c r="M399" i="1"/>
  <c r="L399" i="1"/>
  <c r="K399" i="1"/>
  <c r="M398" i="1"/>
  <c r="L398" i="1"/>
  <c r="K398" i="1"/>
  <c r="M397" i="1"/>
  <c r="L397" i="1"/>
  <c r="K397" i="1"/>
  <c r="M395" i="1"/>
  <c r="L395" i="1"/>
  <c r="K395" i="1"/>
  <c r="M369" i="1"/>
  <c r="L369" i="1"/>
  <c r="K369" i="1"/>
  <c r="M368" i="1"/>
  <c r="L368" i="1"/>
  <c r="K368" i="1"/>
  <c r="M366" i="1"/>
  <c r="L366" i="1"/>
  <c r="K366" i="1"/>
  <c r="M322" i="1"/>
  <c r="L322" i="1"/>
  <c r="K322" i="1"/>
  <c r="M321" i="1"/>
  <c r="L321" i="1"/>
  <c r="K321" i="1"/>
  <c r="M309" i="1"/>
  <c r="L309" i="1"/>
  <c r="K309" i="1"/>
  <c r="M308" i="1"/>
  <c r="L308" i="1"/>
  <c r="K308" i="1"/>
  <c r="M301" i="1"/>
  <c r="L301" i="1"/>
  <c r="K301" i="1"/>
  <c r="L300" i="1"/>
  <c r="K300" i="1"/>
  <c r="M271" i="1"/>
  <c r="L271" i="1"/>
  <c r="K271" i="1"/>
  <c r="M269" i="1"/>
  <c r="L269" i="1"/>
  <c r="K269" i="1"/>
  <c r="M267" i="1"/>
  <c r="L267" i="1"/>
  <c r="K267" i="1"/>
  <c r="M265" i="1"/>
  <c r="L265" i="1"/>
  <c r="K265" i="1"/>
  <c r="M264" i="1"/>
  <c r="M10" i="1" s="1"/>
  <c r="L264" i="1"/>
  <c r="L10" i="1" s="1"/>
  <c r="M242" i="1"/>
  <c r="L242" i="1"/>
  <c r="K242" i="1"/>
  <c r="M240" i="1"/>
  <c r="L240" i="1"/>
  <c r="K240" i="1"/>
  <c r="M239" i="1"/>
  <c r="L239" i="1"/>
  <c r="M230" i="1"/>
  <c r="L230" i="1"/>
  <c r="K230" i="1"/>
  <c r="M229" i="1"/>
  <c r="L229" i="1"/>
  <c r="K229" i="1"/>
  <c r="M228" i="1"/>
  <c r="L228" i="1"/>
  <c r="K228" i="1"/>
  <c r="M219" i="1"/>
  <c r="L219" i="1"/>
  <c r="K219" i="1"/>
  <c r="M218" i="1"/>
  <c r="L218" i="1"/>
  <c r="K218" i="1"/>
  <c r="M211" i="1"/>
  <c r="L211" i="1"/>
  <c r="K211" i="1"/>
  <c r="M210" i="1"/>
  <c r="L210" i="1"/>
  <c r="K210" i="1"/>
  <c r="M209" i="1"/>
  <c r="L209" i="1"/>
  <c r="K209" i="1"/>
  <c r="M208" i="1"/>
  <c r="L208" i="1"/>
  <c r="K208" i="1"/>
  <c r="M202" i="1"/>
  <c r="L202" i="1"/>
  <c r="K202" i="1"/>
  <c r="M201" i="1"/>
  <c r="L201" i="1"/>
  <c r="K201" i="1"/>
  <c r="L200" i="1"/>
  <c r="K200" i="1"/>
  <c r="L195" i="1"/>
  <c r="K195" i="1"/>
  <c r="L184" i="1"/>
  <c r="K184" i="1"/>
  <c r="M142" i="1"/>
  <c r="L142" i="1"/>
  <c r="K142" i="1"/>
  <c r="M141" i="1"/>
  <c r="L141" i="1"/>
  <c r="K141" i="1"/>
  <c r="M140" i="1"/>
  <c r="L140" i="1"/>
  <c r="K140" i="1"/>
  <c r="M139" i="1"/>
  <c r="L139" i="1"/>
  <c r="K139" i="1"/>
  <c r="M138" i="1"/>
  <c r="L138" i="1"/>
  <c r="K138" i="1"/>
  <c r="M137" i="1"/>
  <c r="L137" i="1"/>
  <c r="K137" i="1"/>
  <c r="M136" i="1"/>
  <c r="L136" i="1"/>
  <c r="K136" i="1"/>
  <c r="M128" i="1"/>
  <c r="L128" i="1"/>
  <c r="K128" i="1"/>
  <c r="M127" i="1"/>
  <c r="L127" i="1"/>
  <c r="K127" i="1"/>
  <c r="M126" i="1"/>
  <c r="L126" i="1"/>
  <c r="K126" i="1"/>
  <c r="M125" i="1"/>
  <c r="L125" i="1"/>
  <c r="K125" i="1"/>
  <c r="M116" i="1"/>
  <c r="L116" i="1"/>
  <c r="K116" i="1"/>
  <c r="M115" i="1"/>
  <c r="L115" i="1"/>
  <c r="K115" i="1"/>
  <c r="M113" i="1"/>
  <c r="L113" i="1"/>
  <c r="K113" i="1"/>
  <c r="M100" i="1"/>
  <c r="L100" i="1"/>
  <c r="K100" i="1"/>
  <c r="M99" i="1"/>
  <c r="L99" i="1"/>
  <c r="K99" i="1"/>
  <c r="M98" i="1"/>
  <c r="L98" i="1"/>
  <c r="K98" i="1"/>
  <c r="L97" i="1"/>
  <c r="K97" i="1"/>
  <c r="L85" i="1"/>
  <c r="K85" i="1"/>
  <c r="L84" i="1"/>
  <c r="K84" i="1"/>
  <c r="L83" i="1"/>
  <c r="K83" i="1"/>
  <c r="M77" i="1"/>
  <c r="L77" i="1"/>
  <c r="K77" i="1"/>
  <c r="M76" i="1"/>
  <c r="L76" i="1"/>
  <c r="K76" i="1"/>
  <c r="M73" i="1"/>
  <c r="L73" i="1"/>
  <c r="K73" i="1"/>
  <c r="M72" i="1"/>
  <c r="L72" i="1"/>
  <c r="K72" i="1"/>
  <c r="M67" i="1"/>
  <c r="L67" i="1"/>
  <c r="K67" i="1"/>
  <c r="M65" i="1"/>
  <c r="L65" i="1"/>
  <c r="M57" i="1"/>
  <c r="L57" i="1"/>
  <c r="K57" i="1"/>
  <c r="M55" i="1"/>
  <c r="L55" i="1"/>
  <c r="M23" i="1"/>
  <c r="L23" i="1"/>
  <c r="K23" i="1"/>
  <c r="M22" i="1"/>
  <c r="L22" i="1"/>
  <c r="K22" i="1"/>
  <c r="M238" i="1" l="1"/>
  <c r="L238" i="1"/>
  <c r="M386" i="1"/>
  <c r="L386" i="1"/>
  <c r="K386" i="1"/>
  <c r="M225" i="1"/>
  <c r="L225" i="1"/>
  <c r="K225" i="1"/>
  <c r="M181" i="1"/>
  <c r="M6" i="1" s="1"/>
  <c r="L181" i="1"/>
  <c r="K181" i="1"/>
  <c r="M178" i="1"/>
  <c r="L178" i="1"/>
  <c r="K178" i="1"/>
  <c r="M52" i="1"/>
  <c r="M8" i="1" s="1"/>
  <c r="L52" i="1"/>
  <c r="L8" i="1" s="1"/>
  <c r="K52" i="1"/>
  <c r="K8" i="1" s="1"/>
  <c r="M19" i="1"/>
  <c r="L19" i="1"/>
  <c r="K19" i="1"/>
  <c r="L6" i="1" l="1"/>
  <c r="K6" i="1"/>
  <c r="M388" i="1"/>
  <c r="L388" i="1"/>
  <c r="K388" i="1"/>
  <c r="M193" i="1" l="1"/>
  <c r="L193" i="1"/>
  <c r="K193" i="1"/>
  <c r="M182" i="1"/>
  <c r="L182" i="1"/>
  <c r="K182" i="1"/>
  <c r="M179" i="1"/>
  <c r="L179" i="1"/>
  <c r="K179" i="1"/>
  <c r="M134" i="1"/>
  <c r="L134" i="1"/>
  <c r="K134" i="1"/>
  <c r="M111" i="1"/>
  <c r="L111" i="1"/>
  <c r="K111" i="1"/>
  <c r="M108" i="1"/>
  <c r="L108" i="1"/>
  <c r="K108" i="1"/>
  <c r="M53" i="1" l="1"/>
  <c r="L53" i="1"/>
  <c r="K53" i="1"/>
  <c r="M192" i="1" l="1"/>
  <c r="L192" i="1"/>
  <c r="K192" i="1"/>
  <c r="M133" i="1"/>
  <c r="L133" i="1"/>
  <c r="K133" i="1"/>
  <c r="M110" i="1"/>
  <c r="L110" i="1"/>
  <c r="K110" i="1"/>
  <c r="M107" i="1"/>
  <c r="L107" i="1"/>
  <c r="K107" i="1"/>
  <c r="K3" i="1" l="1"/>
  <c r="M4" i="1"/>
  <c r="M3" i="1"/>
  <c r="L3" i="1"/>
  <c r="M2" i="1"/>
  <c r="L2" i="1"/>
  <c r="K4" i="1"/>
  <c r="K2" i="1"/>
  <c r="L4" i="1"/>
  <c r="M16" i="1"/>
  <c r="L16" i="1"/>
  <c r="K13" i="1" l="1"/>
  <c r="M13" i="1"/>
  <c r="K16" i="1"/>
  <c r="L13" i="1"/>
  <c r="K17" i="1" l="1"/>
  <c r="L17" i="1"/>
  <c r="M17" i="1"/>
</calcChain>
</file>

<file path=xl/sharedStrings.xml><?xml version="1.0" encoding="utf-8"?>
<sst xmlns="http://schemas.openxmlformats.org/spreadsheetml/2006/main" count="1291" uniqueCount="162">
  <si>
    <t>A</t>
  </si>
  <si>
    <t>A576007</t>
  </si>
  <si>
    <t>Plaće za redovan rad</t>
  </si>
  <si>
    <t>Plaće za prekovremeni rad</t>
  </si>
  <si>
    <t>Ostali rashodi za zaposlene</t>
  </si>
  <si>
    <t>Doprinosi za obvezno zdravstveno osiguranje</t>
  </si>
  <si>
    <t>Doprinosi za obav. osig. u slučaju nezaposlenosti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</si>
  <si>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</si>
  <si>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</si>
  <si>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</si>
  <si>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</si>
  <si>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 xml:space="preserve">Materijal i sirovine                                  </t>
  </si>
  <si>
    <t xml:space="preserve">Energija                                                         </t>
  </si>
  <si>
    <t>Sitni inventar i auto gume</t>
  </si>
  <si>
    <t>Službena, radna i zaštitna odjeća i obuća</t>
  </si>
  <si>
    <t xml:space="preserve">Usluge telefona, pošte i prijevoza               </t>
  </si>
  <si>
    <t>Usluge promidžbe i informiranja</t>
  </si>
  <si>
    <t xml:space="preserve">Komunalne usluge                                     </t>
  </si>
  <si>
    <t>Zakupnine i najamnine</t>
  </si>
  <si>
    <t>Zdravstvene i veterinarske usluge</t>
  </si>
  <si>
    <t xml:space="preserve">Intelektualne i osobne usluge                      </t>
  </si>
  <si>
    <t xml:space="preserve">Ostale usluge                                           </t>
  </si>
  <si>
    <t>Reprezentacija</t>
  </si>
  <si>
    <t>Bankarske usluge i usluge platnog prometa</t>
  </si>
  <si>
    <t>Zatezne kamate</t>
  </si>
  <si>
    <t>Ostali nespomenuti financijski rashodi</t>
  </si>
  <si>
    <t>A576056</t>
  </si>
  <si>
    <t>Računalne usluge</t>
  </si>
  <si>
    <t>Naknada za rad predst. i izvrš. tijela, povjerenstava  i sl.</t>
  </si>
  <si>
    <t>Članarine</t>
  </si>
  <si>
    <t>Materijal i sirovine</t>
  </si>
  <si>
    <t>Komunalne usluge</t>
  </si>
  <si>
    <t>Ostale usluge</t>
  </si>
  <si>
    <t>Naknade troškova osobama izvan radnog odnosa</t>
  </si>
  <si>
    <t>K</t>
  </si>
  <si>
    <t>K576116</t>
  </si>
  <si>
    <t>Licence</t>
  </si>
  <si>
    <t xml:space="preserve">Usluge promidžbe i informiranja </t>
  </si>
  <si>
    <t>SANACIJA OSJEČKE TVRĐE</t>
  </si>
  <si>
    <t>Kapitalne pomoći unutar općeg proračuna</t>
  </si>
  <si>
    <t>A576150</t>
  </si>
  <si>
    <t>DJELOVANJE NA UNAPREĐENJU PROSTORNOG UREĐENJA</t>
  </si>
  <si>
    <t>Tekuće pomoći unutar opće države</t>
  </si>
  <si>
    <t>Tekuće donacije u novcu</t>
  </si>
  <si>
    <t>A576151</t>
  </si>
  <si>
    <t>K576155</t>
  </si>
  <si>
    <t>OPREMANJE ZGRADA</t>
  </si>
  <si>
    <t xml:space="preserve">Usluge tekućeg i investicijskog održavanja </t>
  </si>
  <si>
    <t>Uredska oprema i namještaj</t>
  </si>
  <si>
    <t>Komunikacijska oprema</t>
  </si>
  <si>
    <t>Oprema za održavanje i zaštitu</t>
  </si>
  <si>
    <t>Uređaji, strojevi i oprema za ostale namjene</t>
  </si>
  <si>
    <t>K576157</t>
  </si>
  <si>
    <t>INFORMATIZACIJA UPRAVE</t>
  </si>
  <si>
    <t>Ulaganja u računalne programe</t>
  </si>
  <si>
    <t>A576181</t>
  </si>
  <si>
    <t>ODRŽAVANJE VOZNOG PARKA</t>
  </si>
  <si>
    <t>Energija</t>
  </si>
  <si>
    <t>Usluge tekućeg i investicijskog održavanja</t>
  </si>
  <si>
    <t>A576187</t>
  </si>
  <si>
    <t>A576190</t>
  </si>
  <si>
    <t>TEHNIČKI PREGLEDI</t>
  </si>
  <si>
    <t>PRAĆENJE UPRAVNOG POSTUPANJA I DONOŠENJE RJEŠENJA</t>
  </si>
  <si>
    <t>A576199</t>
  </si>
  <si>
    <t>PROSTORNO UREĐENJE PODRUČJA NASELJENIH ROMIMA</t>
  </si>
  <si>
    <t>Ostali nespomenuti rashodi poslovanja</t>
  </si>
  <si>
    <t>A576192</t>
  </si>
  <si>
    <t>A576256</t>
  </si>
  <si>
    <t>OPĆI PRIHODI I PRIMICI</t>
  </si>
  <si>
    <t>SREDSTVA UČEŠĆA ZA POMOĆI</t>
  </si>
  <si>
    <t>SREDSTVA UČEŠĆA ZA ZAJMOVE</t>
  </si>
  <si>
    <t>NAMJENSKI PRIMICI OD INO. ZADUŽIVANJA</t>
  </si>
  <si>
    <t>L</t>
  </si>
  <si>
    <t>OSTALI PRIHODI ZA POSEBNE NAMJENE</t>
  </si>
  <si>
    <t>POMOĆI EU</t>
  </si>
  <si>
    <t>OSTALE POMOĆI</t>
  </si>
  <si>
    <t>POD LIMITOM     (11, 12, 13, 83)</t>
  </si>
  <si>
    <t xml:space="preserve">076   MINISTARSTVO GRADITELJSTVA I PROSTORNOGA UREĐENJA  </t>
  </si>
  <si>
    <t>07605   MINISTARSTVO GRADITELJSTVA I PROSTORNOGA UREĐENJA</t>
  </si>
  <si>
    <t>07605                            ZADANI LIMIT U RIZNICI</t>
  </si>
  <si>
    <t>07605                                                  RAZLIKA</t>
  </si>
  <si>
    <t>07605                                                        UKUPNO</t>
  </si>
  <si>
    <t>Usluge telefona, pošte i prijevoza</t>
  </si>
  <si>
    <t>T</t>
  </si>
  <si>
    <t>Pristojbe i naknade</t>
  </si>
  <si>
    <t>Rashodi za zaposlene</t>
  </si>
  <si>
    <t>Materijalni rashodi</t>
  </si>
  <si>
    <t>Naknade građanima i kućanstvima na temelju osiguranja i druge naknade</t>
  </si>
  <si>
    <t>Ostali rashodi</t>
  </si>
  <si>
    <t>ZADRŽAVANJE NEZAKONITO IZGRAĐENIH ZGRADA</t>
  </si>
  <si>
    <t>A538053</t>
  </si>
  <si>
    <t>A538050</t>
  </si>
  <si>
    <t>A538051</t>
  </si>
  <si>
    <t>ADMINISTRACIJA I UPRAVLJANJE  PROSTORNIM UREĐENJEM I GRADITELJSTVOM</t>
  </si>
  <si>
    <t>Naknade građanima i kućanstvima u novcu</t>
  </si>
  <si>
    <t>PROVEDBA PROJEKTA INTELIGENTNA ENERGIJA EUROPE (EPBD-CA)</t>
  </si>
  <si>
    <t>UNAPREĐENJE STANOVANJA I KOMUNALNOG GOSPODARSTVA</t>
  </si>
  <si>
    <t>T538061</t>
  </si>
  <si>
    <t>IZDAVANJE DOZVOLA ZA ZAHVATE U PROSTORU I GRAĐEVINE</t>
  </si>
  <si>
    <t>EUROPSKA TERITORIJALNA SURADNJA – MEĐUREGIONALNI PROGRAM URBACT</t>
  </si>
  <si>
    <t>STRUČNI ISPITI I DRUGE AKTIVNOSTI OVLAŠĆIVANJA FIZIČKIH I PRAVNIH OSOBA</t>
  </si>
  <si>
    <t>EUROPSKA TERITORIJALNA SURADNJA – MEĐUREGIONALNI PROGRAM ESPON</t>
  </si>
  <si>
    <t>A538065</t>
  </si>
  <si>
    <t>A538067</t>
  </si>
  <si>
    <t>A576270</t>
  </si>
  <si>
    <t>IZRADA I PRAĆENJE PROVEDBE DOKUMENATA PROSTORNOG UREĐENJA</t>
  </si>
  <si>
    <t>INFORMACIJSKI SUSTAV PROSTORNOG UREĐENJA - ISPU</t>
  </si>
  <si>
    <t xml:space="preserve">Naknade šteta pravnim i fizičkim osobama </t>
  </si>
  <si>
    <t>Kapitalne pomoći unutar opće države</t>
  </si>
  <si>
    <t>T538068</t>
  </si>
  <si>
    <t>SANACIJA ŠTETA OD POPLAVA</t>
  </si>
  <si>
    <t>T538072</t>
  </si>
  <si>
    <t>EUROPSKI FOND ZA REGIONALNI RAZVOJ</t>
  </si>
  <si>
    <t>IZVOR</t>
  </si>
  <si>
    <t>STRUČNO - ANALITIČKI, UPRAVNI I NORMATIVNI POSLOVI GRADITELJSTVA I USKLAĐIVANJE SA ZAKONODAVSTVOM EU</t>
  </si>
  <si>
    <t>DRUGI IZVORI         (43, 51, 52, 563)</t>
  </si>
  <si>
    <t>Tekuće pomoći proračunskim korisnicima drugih proračuna</t>
  </si>
  <si>
    <t>Osobni automobili</t>
  </si>
  <si>
    <r>
      <rPr>
        <b/>
        <sz val="9.85"/>
        <rFont val="Times New Roman"/>
        <family val="1"/>
        <charset val="238"/>
      </rPr>
      <t>NADZOR NAD RADOM  OVLAŠTENIH OSOBA</t>
    </r>
    <r>
      <rPr>
        <b/>
        <sz val="9.85"/>
        <color indexed="8"/>
        <rFont val="Times New Roman"/>
        <family val="1"/>
      </rPr>
      <t xml:space="preserve"> ZA PROVOĐENJE ENERGETSKIH PREGLEDA I ENERGETSKO CERTIFICIRANJE</t>
    </r>
  </si>
  <si>
    <t>ENERGETSKA UČINKOVITOST I AŽURIRANJE BAZA PODATAKA (ENERGETIKA I GRADITELJSTVO)</t>
  </si>
  <si>
    <t>A538071</t>
  </si>
  <si>
    <t>PROCJENA VRIJEDNOSTI NEKRETNINA</t>
  </si>
  <si>
    <t xml:space="preserve">Računalne usluge   </t>
  </si>
  <si>
    <t>A538075</t>
  </si>
  <si>
    <t>Kapitalne pomoći proračunskim korisnicima drugih proračuna</t>
  </si>
  <si>
    <r>
      <t xml:space="preserve">EUROPSKI FOND ZA REGIONALNI RAZVOJ </t>
    </r>
    <r>
      <rPr>
        <b/>
        <sz val="10"/>
        <color rgb="FFFF0000"/>
        <rFont val="Times New Roman"/>
        <family val="1"/>
        <charset val="238"/>
      </rPr>
      <t>skupina konta 51</t>
    </r>
  </si>
  <si>
    <t>PRAĆENJE STANJA U PROSTORU I PODRŠKA RAZVOJA ISPU</t>
  </si>
  <si>
    <t>Kapitalne donacije iz EU sredstava</t>
  </si>
  <si>
    <t>Kapitalne pomoći temeljem prijenosa EU sredstava</t>
  </si>
  <si>
    <t>Kapitalni prijenosi između proračunskih korisnika istog proračuna</t>
  </si>
  <si>
    <t>Troškovi sudskih postupaka</t>
  </si>
  <si>
    <t xml:space="preserve">Zakupnine i najamnine  </t>
  </si>
  <si>
    <t xml:space="preserve">Uredska oprema i namještaj </t>
  </si>
  <si>
    <t xml:space="preserve">Ulaganja u računalne programe </t>
  </si>
  <si>
    <t>OPERATIVNI PROGRAM KONKURENTNOST I KOHEZIJA 2014.-2020.  - ENERGETSKA OBNOVA ZGRADA</t>
  </si>
  <si>
    <t>Izdaci za depozite u kreditnim i ostalim financijskim institucijama - tuzemni</t>
  </si>
  <si>
    <t>PREDSJEDANJE REPUBLIKE HRVATSKE EUROPSKOM UNIJOM</t>
  </si>
  <si>
    <t>T538081</t>
  </si>
  <si>
    <t>OSTALE REFUNDACIJE IZ POMOĆI EU</t>
  </si>
  <si>
    <t>Kapitalni prijenosi između proračunskih korisnika istog proračuna temeljem prijenosa EU sredstava</t>
  </si>
  <si>
    <t>T538072.001</t>
  </si>
  <si>
    <t>RAZVOJ MEĐUNARODNE I EU SURADNJE</t>
  </si>
  <si>
    <t>APOLITIKA - ARHITEKTONSKE POLITIKE</t>
  </si>
  <si>
    <t>PROVEDBA MEĐUNARODNIH OBVEZA RH NA PODRUČJU PROSTORNOG UREĐENJA</t>
  </si>
  <si>
    <t xml:space="preserve">Članarine </t>
  </si>
  <si>
    <t>A538083</t>
  </si>
  <si>
    <t>A538084</t>
  </si>
  <si>
    <t>A538085</t>
  </si>
  <si>
    <t>Financijski rashodi</t>
  </si>
  <si>
    <t>Pomoći dane u inozemstvo i unutar općeg proračuna</t>
  </si>
  <si>
    <t>Rashodi za nabavu neproizvedene dugotrajne imovine</t>
  </si>
  <si>
    <t>Rashodi za nabavu proizvedene dugotrajne imovine</t>
  </si>
  <si>
    <t>Izdaci za dane zajmove i depozite</t>
  </si>
  <si>
    <t>K576118</t>
  </si>
  <si>
    <t>T538072.002</t>
  </si>
  <si>
    <t>OPK 2014.-2020.  - POTPROGRAM- MJERA 11</t>
  </si>
  <si>
    <t xml:space="preserve">Intelektualne i osobne usluge                 </t>
  </si>
  <si>
    <t xml:space="preserve">Reprezentacija </t>
  </si>
  <si>
    <t xml:space="preserve">Zakupnine i najamnine </t>
  </si>
  <si>
    <t>PROJEKCIJA ZA 2021</t>
  </si>
  <si>
    <t>PROJEKCIJA ZA 2022</t>
  </si>
  <si>
    <t xml:space="preserve"> PRORAČUN    ZA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</si>
</sst>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9.85"/>
      <color indexed="8"/>
      <name val="Times New Roman"/>
      <family val="1"/>
      <charset val="238"/>
    </font>
    <font>
      <b/>
      <sz val="9"/>
      <name val="Times New Roman"/>
      <family val="1"/>
    </font>
    <font>
      <b/>
      <sz val="9.85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b/>
      <sz val="10"/>
      <color rgb="FFFF0000"/>
      <name val="Times New Roman"/>
      <family val="1"/>
      <charset val="238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9.85"/>
      <name val="Times New Roman"/>
      <family val="1"/>
    </font>
    <font>
      <sz val="10"/>
      <color theme="1"/>
      <name val="Times New Roman"/>
      <family val="1"/>
      <charset val="238"/>
    </font>
    <font>
      <b/>
      <sz val="9.85"/>
      <name val="Times New Roman"/>
      <family val="1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1"/>
      <name val="Times New Roman"/>
      <family val="1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0" fillId="0" borderId="0" applyBorder="0"/>
  </cellStyleXfs>
  <cellXfs count="325">
    <xf numFmtId="0" fontId="0" fillId="0" borderId="0" xfId="0"/>
    <xf numFmtId="0" fontId="1" fillId="0" borderId="1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8" fillId="10" borderId="4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vertical="center" wrapText="1"/>
    </xf>
    <xf numFmtId="0" fontId="8" fillId="10" borderId="2" xfId="1" applyFont="1" applyFill="1" applyBorder="1" applyAlignment="1">
      <alignment vertical="center" wrapText="1"/>
    </xf>
    <xf numFmtId="0" fontId="8" fillId="10" borderId="3" xfId="1" applyFont="1" applyFill="1" applyBorder="1" applyAlignment="1">
      <alignment vertical="center" wrapText="1"/>
    </xf>
    <xf numFmtId="0" fontId="15" fillId="10" borderId="3" xfId="1" applyFont="1" applyFill="1" applyBorder="1" applyAlignment="1">
      <alignment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6" xfId="1" applyFont="1" applyBorder="1" applyAlignment="1">
      <alignment vertical="center"/>
    </xf>
    <xf numFmtId="0" fontId="16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5" fillId="0" borderId="4" xfId="1" applyFont="1" applyBorder="1"/>
    <xf numFmtId="0" fontId="18" fillId="0" borderId="4" xfId="1" applyFont="1" applyBorder="1" applyAlignment="1">
      <alignment vertical="center" wrapText="1"/>
    </xf>
    <xf numFmtId="0" fontId="8" fillId="11" borderId="4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vertical="center" wrapText="1"/>
    </xf>
    <xf numFmtId="0" fontId="8" fillId="11" borderId="2" xfId="1" applyFont="1" applyFill="1" applyBorder="1" applyAlignment="1">
      <alignment vertical="center" wrapText="1"/>
    </xf>
    <xf numFmtId="0" fontId="8" fillId="11" borderId="3" xfId="1" applyFont="1" applyFill="1" applyBorder="1" applyAlignment="1">
      <alignment vertical="center" wrapText="1"/>
    </xf>
    <xf numFmtId="0" fontId="4" fillId="11" borderId="4" xfId="1" applyFont="1" applyFill="1" applyBorder="1" applyAlignment="1">
      <alignment horizontal="center" vertical="center" wrapText="1"/>
    </xf>
    <xf numFmtId="0" fontId="11" fillId="11" borderId="1" xfId="1" applyFont="1" applyFill="1" applyBorder="1" applyAlignment="1">
      <alignment vertical="center" wrapText="1"/>
    </xf>
    <xf numFmtId="0" fontId="11" fillId="11" borderId="2" xfId="1" applyFont="1" applyFill="1" applyBorder="1" applyAlignment="1">
      <alignment vertical="center" wrapText="1"/>
    </xf>
    <xf numFmtId="0" fontId="11" fillId="11" borderId="3" xfId="1" applyFont="1" applyFill="1" applyBorder="1" applyAlignment="1">
      <alignment vertical="center" wrapText="1"/>
    </xf>
    <xf numFmtId="0" fontId="5" fillId="0" borderId="4" xfId="1" applyFont="1" applyBorder="1" applyAlignment="1">
      <alignment horizontal="center" wrapText="1"/>
    </xf>
    <xf numFmtId="0" fontId="2" fillId="0" borderId="4" xfId="1" applyFont="1" applyBorder="1" applyAlignment="1">
      <alignment wrapText="1"/>
    </xf>
    <xf numFmtId="0" fontId="2" fillId="0" borderId="7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15" fillId="11" borderId="3" xfId="1" applyFont="1" applyFill="1" applyBorder="1" applyAlignment="1">
      <alignment vertical="center" wrapText="1"/>
    </xf>
    <xf numFmtId="0" fontId="16" fillId="0" borderId="8" xfId="1" applyFont="1" applyBorder="1" applyAlignment="1">
      <alignment vertical="center" wrapText="1"/>
    </xf>
    <xf numFmtId="0" fontId="4" fillId="10" borderId="4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vertical="center" wrapText="1"/>
    </xf>
    <xf numFmtId="0" fontId="11" fillId="10" borderId="2" xfId="1" applyFont="1" applyFill="1" applyBorder="1" applyAlignment="1">
      <alignment vertical="center" wrapText="1"/>
    </xf>
    <xf numFmtId="0" fontId="11" fillId="10" borderId="3" xfId="1" applyFont="1" applyFill="1" applyBorder="1" applyAlignment="1">
      <alignment vertical="center" wrapText="1"/>
    </xf>
    <xf numFmtId="0" fontId="10" fillId="10" borderId="3" xfId="1" applyFont="1" applyFill="1" applyBorder="1" applyAlignment="1">
      <alignment vertical="center" wrapText="1"/>
    </xf>
    <xf numFmtId="0" fontId="15" fillId="11" borderId="14" xfId="1" applyFont="1" applyFill="1" applyBorder="1" applyAlignment="1">
      <alignment vertical="center" wrapText="1"/>
    </xf>
    <xf numFmtId="0" fontId="18" fillId="0" borderId="6" xfId="1" applyFont="1" applyBorder="1" applyAlignment="1">
      <alignment vertical="center" wrapText="1"/>
    </xf>
    <xf numFmtId="0" fontId="14" fillId="0" borderId="14" xfId="1" applyFont="1" applyBorder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5" fillId="0" borderId="3" xfId="1" applyFont="1" applyBorder="1"/>
    <xf numFmtId="0" fontId="14" fillId="0" borderId="8" xfId="1" applyFont="1" applyBorder="1" applyAlignment="1">
      <alignment vertical="center"/>
    </xf>
    <xf numFmtId="0" fontId="11" fillId="10" borderId="1" xfId="1" applyFont="1" applyFill="1" applyBorder="1" applyAlignment="1">
      <alignment vertical="center"/>
    </xf>
    <xf numFmtId="0" fontId="11" fillId="10" borderId="2" xfId="1" applyFont="1" applyFill="1" applyBorder="1" applyAlignment="1">
      <alignment vertical="center"/>
    </xf>
    <xf numFmtId="0" fontId="11" fillId="10" borderId="3" xfId="1" applyFont="1" applyFill="1" applyBorder="1" applyAlignment="1">
      <alignment vertical="center"/>
    </xf>
    <xf numFmtId="0" fontId="4" fillId="10" borderId="3" xfId="1" applyFont="1" applyFill="1" applyBorder="1" applyAlignment="1">
      <alignment vertical="center" wrapText="1"/>
    </xf>
    <xf numFmtId="0" fontId="2" fillId="0" borderId="4" xfId="1" applyFont="1" applyBorder="1"/>
    <xf numFmtId="0" fontId="2" fillId="0" borderId="7" xfId="1" applyFont="1" applyBorder="1"/>
    <xf numFmtId="0" fontId="2" fillId="0" borderId="5" xfId="1" applyFont="1" applyBorder="1"/>
    <xf numFmtId="0" fontId="4" fillId="1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22" fillId="0" borderId="4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vertical="center" wrapText="1"/>
    </xf>
    <xf numFmtId="1" fontId="11" fillId="7" borderId="5" xfId="0" applyNumberFormat="1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4" fillId="6" borderId="2" xfId="0" applyFont="1" applyFill="1" applyBorder="1"/>
    <xf numFmtId="1" fontId="2" fillId="6" borderId="2" xfId="0" applyNumberFormat="1" applyFont="1" applyFill="1" applyBorder="1" applyAlignment="1">
      <alignment horizontal="center"/>
    </xf>
    <xf numFmtId="0" fontId="0" fillId="0" borderId="5" xfId="0" applyBorder="1"/>
    <xf numFmtId="0" fontId="7" fillId="0" borderId="5" xfId="0" applyFont="1" applyBorder="1" applyAlignment="1">
      <alignment vertical="center" wrapText="1"/>
    </xf>
    <xf numFmtId="0" fontId="3" fillId="0" borderId="5" xfId="0" applyFont="1" applyBorder="1"/>
    <xf numFmtId="0" fontId="23" fillId="9" borderId="5" xfId="0" applyFont="1" applyFill="1" applyBorder="1" applyAlignment="1">
      <alignment horizontal="right" vertical="center" wrapText="1"/>
    </xf>
    <xf numFmtId="1" fontId="2" fillId="9" borderId="5" xfId="0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center"/>
    </xf>
    <xf numFmtId="0" fontId="4" fillId="6" borderId="5" xfId="0" applyFont="1" applyFill="1" applyBorder="1" applyAlignment="1">
      <alignment vertical="center" wrapText="1"/>
    </xf>
    <xf numFmtId="1" fontId="11" fillId="6" borderId="5" xfId="0" applyNumberFormat="1" applyFont="1" applyFill="1" applyBorder="1" applyAlignment="1">
      <alignment horizontal="center" vertical="center" textRotation="90" wrapText="1"/>
    </xf>
    <xf numFmtId="3" fontId="6" fillId="6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1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11" fillId="8" borderId="1" xfId="1" applyNumberFormat="1" applyFont="1" applyFill="1" applyBorder="1" applyAlignment="1">
      <alignment horizontal="center" vertical="center" wrapText="1"/>
    </xf>
    <xf numFmtId="1" fontId="11" fillId="10" borderId="1" xfId="1" applyNumberFormat="1" applyFont="1" applyFill="1" applyBorder="1" applyAlignment="1">
      <alignment horizontal="center" vertical="center" wrapText="1"/>
    </xf>
    <xf numFmtId="1" fontId="11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 wrapText="1"/>
    </xf>
    <xf numFmtId="3" fontId="6" fillId="12" borderId="4" xfId="0" applyNumberFormat="1" applyFont="1" applyFill="1" applyBorder="1" applyAlignment="1">
      <alignment vertical="center"/>
    </xf>
    <xf numFmtId="0" fontId="23" fillId="12" borderId="2" xfId="0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textRotation="90" wrapText="1"/>
    </xf>
    <xf numFmtId="0" fontId="4" fillId="12" borderId="3" xfId="0" applyFont="1" applyFill="1" applyBorder="1" applyAlignment="1">
      <alignment vertical="center" wrapText="1"/>
    </xf>
    <xf numFmtId="3" fontId="6" fillId="11" borderId="4" xfId="1" applyNumberFormat="1" applyFont="1" applyFill="1" applyBorder="1" applyAlignment="1">
      <alignment vertical="center"/>
    </xf>
    <xf numFmtId="3" fontId="6" fillId="10" borderId="4" xfId="1" applyNumberFormat="1" applyFont="1" applyFill="1" applyBorder="1" applyAlignment="1">
      <alignment vertical="center"/>
    </xf>
    <xf numFmtId="3" fontId="6" fillId="6" borderId="4" xfId="0" applyNumberFormat="1" applyFont="1" applyFill="1" applyBorder="1"/>
    <xf numFmtId="3" fontId="6" fillId="9" borderId="4" xfId="0" applyNumberFormat="1" applyFont="1" applyFill="1" applyBorder="1" applyAlignment="1">
      <alignment vertical="center"/>
    </xf>
    <xf numFmtId="1" fontId="2" fillId="0" borderId="5" xfId="0" applyNumberFormat="1" applyFont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textRotation="90" wrapText="1"/>
    </xf>
    <xf numFmtId="1" fontId="11" fillId="12" borderId="2" xfId="0" applyNumberFormat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vertical="center"/>
    </xf>
    <xf numFmtId="1" fontId="2" fillId="0" borderId="4" xfId="1" applyNumberFormat="1" applyFont="1" applyBorder="1" applyAlignment="1">
      <alignment horizontal="center" vertical="center"/>
    </xf>
    <xf numFmtId="0" fontId="14" fillId="13" borderId="1" xfId="1" applyFont="1" applyFill="1" applyBorder="1" applyAlignment="1">
      <alignment vertical="center"/>
    </xf>
    <xf numFmtId="0" fontId="14" fillId="13" borderId="2" xfId="1" applyFont="1" applyFill="1" applyBorder="1" applyAlignment="1">
      <alignment vertical="center"/>
    </xf>
    <xf numFmtId="0" fontId="14" fillId="13" borderId="4" xfId="1" applyFont="1" applyFill="1" applyBorder="1" applyAlignment="1">
      <alignment vertical="center"/>
    </xf>
    <xf numFmtId="0" fontId="2" fillId="0" borderId="8" xfId="1" applyFont="1" applyBorder="1"/>
    <xf numFmtId="0" fontId="11" fillId="13" borderId="4" xfId="1" applyFont="1" applyFill="1" applyBorder="1" applyAlignment="1">
      <alignment horizontal="center" vertical="center"/>
    </xf>
    <xf numFmtId="0" fontId="11" fillId="13" borderId="4" xfId="1" applyFont="1" applyFill="1" applyBorder="1" applyAlignment="1">
      <alignment vertical="center"/>
    </xf>
    <xf numFmtId="0" fontId="2" fillId="0" borderId="1" xfId="1" applyFont="1" applyBorder="1"/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19" fillId="0" borderId="12" xfId="1" applyFont="1" applyBorder="1" applyAlignment="1">
      <alignment vertical="center"/>
    </xf>
    <xf numFmtId="0" fontId="16" fillId="0" borderId="3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3" fontId="6" fillId="10" borderId="1" xfId="1" applyNumberFormat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3" fontId="25" fillId="0" borderId="1" xfId="1" applyNumberFormat="1" applyFont="1" applyBorder="1" applyAlignment="1">
      <alignment vertical="center"/>
    </xf>
    <xf numFmtId="0" fontId="11" fillId="15" borderId="1" xfId="1" applyFont="1" applyFill="1" applyBorder="1" applyAlignment="1">
      <alignment vertical="center"/>
    </xf>
    <xf numFmtId="0" fontId="11" fillId="15" borderId="2" xfId="1" applyFont="1" applyFill="1" applyBorder="1" applyAlignment="1">
      <alignment vertical="center"/>
    </xf>
    <xf numFmtId="0" fontId="11" fillId="15" borderId="3" xfId="1" applyFont="1" applyFill="1" applyBorder="1" applyAlignment="1">
      <alignment vertical="center"/>
    </xf>
    <xf numFmtId="0" fontId="4" fillId="15" borderId="4" xfId="1" applyFont="1" applyFill="1" applyBorder="1" applyAlignment="1">
      <alignment horizontal="center" vertical="center"/>
    </xf>
    <xf numFmtId="0" fontId="4" fillId="15" borderId="2" xfId="1" applyFont="1" applyFill="1" applyBorder="1" applyAlignment="1">
      <alignment vertical="center" wrapText="1"/>
    </xf>
    <xf numFmtId="3" fontId="25" fillId="0" borderId="4" xfId="1" applyNumberFormat="1" applyFont="1" applyBorder="1" applyAlignment="1">
      <alignment vertical="center"/>
    </xf>
    <xf numFmtId="0" fontId="29" fillId="0" borderId="3" xfId="1" applyFont="1" applyBorder="1" applyAlignment="1">
      <alignment vertical="center" wrapText="1"/>
    </xf>
    <xf numFmtId="0" fontId="28" fillId="10" borderId="3" xfId="1" applyFont="1" applyFill="1" applyBorder="1" applyAlignment="1">
      <alignment vertical="center" wrapText="1"/>
    </xf>
    <xf numFmtId="0" fontId="2" fillId="0" borderId="3" xfId="1" applyFont="1" applyBorder="1" applyAlignment="1">
      <alignment wrapText="1"/>
    </xf>
    <xf numFmtId="0" fontId="24" fillId="13" borderId="4" xfId="1" applyFont="1" applyFill="1" applyBorder="1" applyAlignment="1">
      <alignment vertical="center" wrapText="1"/>
    </xf>
    <xf numFmtId="0" fontId="30" fillId="0" borderId="4" xfId="1" applyFont="1" applyBorder="1" applyAlignment="1">
      <alignment vertical="center"/>
    </xf>
    <xf numFmtId="1" fontId="2" fillId="6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9" fillId="0" borderId="4" xfId="1" applyFont="1" applyBorder="1" applyAlignment="1">
      <alignment vertical="center" wrapText="1"/>
    </xf>
    <xf numFmtId="0" fontId="32" fillId="10" borderId="3" xfId="1" applyFont="1" applyFill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18" fillId="0" borderId="3" xfId="1" applyFont="1" applyBorder="1" applyAlignment="1">
      <alignment vertical="center" wrapText="1"/>
    </xf>
    <xf numFmtId="0" fontId="31" fillId="0" borderId="4" xfId="0" applyFont="1" applyBorder="1"/>
    <xf numFmtId="0" fontId="31" fillId="0" borderId="3" xfId="0" applyFont="1" applyBorder="1"/>
    <xf numFmtId="0" fontId="2" fillId="0" borderId="3" xfId="1" applyFont="1" applyBorder="1"/>
    <xf numFmtId="0" fontId="16" fillId="0" borderId="2" xfId="1" applyFont="1" applyBorder="1" applyAlignment="1">
      <alignment vertical="center"/>
    </xf>
    <xf numFmtId="0" fontId="2" fillId="0" borderId="7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16" fillId="0" borderId="12" xfId="1" applyFont="1" applyBorder="1" applyAlignment="1">
      <alignment vertical="center"/>
    </xf>
    <xf numFmtId="3" fontId="6" fillId="6" borderId="1" xfId="0" applyNumberFormat="1" applyFont="1" applyFill="1" applyBorder="1"/>
    <xf numFmtId="3" fontId="6" fillId="9" borderId="1" xfId="0" applyNumberFormat="1" applyFont="1" applyFill="1" applyBorder="1" applyAlignment="1">
      <alignment vertical="center"/>
    </xf>
    <xf numFmtId="3" fontId="6" fillId="12" borderId="4" xfId="0" applyNumberFormat="1" applyFont="1" applyFill="1" applyBorder="1"/>
    <xf numFmtId="3" fontId="33" fillId="0" borderId="4" xfId="0" applyNumberFormat="1" applyFont="1" applyBorder="1"/>
    <xf numFmtId="1" fontId="11" fillId="17" borderId="5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/>
    </xf>
    <xf numFmtId="0" fontId="34" fillId="0" borderId="2" xfId="1" applyFont="1" applyBorder="1" applyAlignment="1">
      <alignment textRotation="255" wrapText="1"/>
    </xf>
    <xf numFmtId="3" fontId="25" fillId="14" borderId="4" xfId="0" applyNumberFormat="1" applyFont="1" applyFill="1" applyBorder="1"/>
    <xf numFmtId="3" fontId="25" fillId="0" borderId="4" xfId="0" applyNumberFormat="1" applyFont="1" applyBorder="1"/>
    <xf numFmtId="3" fontId="25" fillId="14" borderId="1" xfId="0" applyNumberFormat="1" applyFont="1" applyFill="1" applyBorder="1"/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9" fillId="0" borderId="3" xfId="1" applyFont="1" applyBorder="1" applyAlignment="1">
      <alignment vertical="center"/>
    </xf>
    <xf numFmtId="3" fontId="25" fillId="0" borderId="1" xfId="0" applyNumberFormat="1" applyFont="1" applyBorder="1"/>
    <xf numFmtId="1" fontId="2" fillId="8" borderId="5" xfId="0" applyNumberFormat="1" applyFont="1" applyFill="1" applyBorder="1" applyAlignment="1">
      <alignment horizontal="center" vertical="center" wrapText="1"/>
    </xf>
    <xf numFmtId="1" fontId="11" fillId="8" borderId="4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17" borderId="5" xfId="0" applyNumberFormat="1" applyFont="1" applyFill="1" applyBorder="1" applyAlignment="1">
      <alignment horizontal="center" vertical="center" wrapText="1"/>
    </xf>
    <xf numFmtId="1" fontId="11" fillId="6" borderId="1" xfId="1" applyNumberFormat="1" applyFont="1" applyFill="1" applyBorder="1" applyAlignment="1">
      <alignment horizontal="center"/>
    </xf>
    <xf numFmtId="1" fontId="2" fillId="8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4" fillId="10" borderId="3" xfId="1" applyFont="1" applyFill="1" applyBorder="1" applyAlignment="1">
      <alignment vertical="center" wrapText="1"/>
    </xf>
    <xf numFmtId="0" fontId="14" fillId="0" borderId="13" xfId="1" applyFont="1" applyBorder="1" applyAlignment="1">
      <alignment vertical="center"/>
    </xf>
    <xf numFmtId="0" fontId="33" fillId="0" borderId="0" xfId="0" applyFont="1"/>
    <xf numFmtId="0" fontId="33" fillId="0" borderId="1" xfId="0" applyFont="1" applyBorder="1"/>
    <xf numFmtId="3" fontId="26" fillId="10" borderId="3" xfId="1" applyNumberFormat="1" applyFont="1" applyFill="1" applyBorder="1" applyAlignment="1">
      <alignment vertical="center" wrapText="1"/>
    </xf>
    <xf numFmtId="3" fontId="6" fillId="13" borderId="1" xfId="0" applyNumberFormat="1" applyFont="1" applyFill="1" applyBorder="1"/>
    <xf numFmtId="3" fontId="6" fillId="15" borderId="1" xfId="1" applyNumberFormat="1" applyFont="1" applyFill="1" applyBorder="1" applyAlignment="1">
      <alignment vertical="center"/>
    </xf>
    <xf numFmtId="0" fontId="33" fillId="0" borderId="4" xfId="0" applyFont="1" applyBorder="1"/>
    <xf numFmtId="3" fontId="33" fillId="0" borderId="0" xfId="0" applyNumberFormat="1" applyFont="1"/>
    <xf numFmtId="0" fontId="30" fillId="0" borderId="8" xfId="1" applyFont="1" applyBorder="1" applyAlignment="1">
      <alignment vertical="center" wrapText="1"/>
    </xf>
    <xf numFmtId="1" fontId="14" fillId="0" borderId="1" xfId="1" applyNumberFormat="1" applyFont="1" applyBorder="1" applyAlignment="1">
      <alignment horizontal="center"/>
    </xf>
    <xf numFmtId="3" fontId="35" fillId="0" borderId="4" xfId="0" applyNumberFormat="1" applyFont="1" applyBorder="1"/>
    <xf numFmtId="0" fontId="30" fillId="0" borderId="3" xfId="1" applyFont="1" applyBorder="1" applyAlignment="1">
      <alignment vertical="center" wrapText="1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3" fontId="4" fillId="19" borderId="4" xfId="1" applyNumberFormat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vertical="center" wrapText="1"/>
    </xf>
    <xf numFmtId="3" fontId="11" fillId="16" borderId="4" xfId="0" applyNumberFormat="1" applyFont="1" applyFill="1" applyBorder="1"/>
    <xf numFmtId="0" fontId="14" fillId="0" borderId="4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16" fillId="0" borderId="3" xfId="1" applyFont="1" applyFill="1" applyBorder="1" applyAlignment="1">
      <alignment vertical="center"/>
    </xf>
    <xf numFmtId="3" fontId="25" fillId="0" borderId="4" xfId="0" applyNumberFormat="1" applyFont="1" applyFill="1" applyBorder="1"/>
    <xf numFmtId="0" fontId="2" fillId="0" borderId="4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vertical="center" wrapText="1"/>
    </xf>
    <xf numFmtId="0" fontId="14" fillId="0" borderId="6" xfId="1" applyFont="1" applyFill="1" applyBorder="1" applyAlignment="1">
      <alignment vertical="center"/>
    </xf>
    <xf numFmtId="0" fontId="5" fillId="0" borderId="3" xfId="1" applyFont="1" applyFill="1" applyBorder="1"/>
    <xf numFmtId="0" fontId="14" fillId="0" borderId="3" xfId="1" applyFont="1" applyFill="1" applyBorder="1" applyAlignment="1">
      <alignment vertical="center" wrapText="1"/>
    </xf>
    <xf numFmtId="0" fontId="14" fillId="0" borderId="8" xfId="1" applyFont="1" applyFill="1" applyBorder="1" applyAlignment="1">
      <alignment vertical="center"/>
    </xf>
    <xf numFmtId="0" fontId="16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8" fillId="0" borderId="3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9" fillId="0" borderId="3" xfId="1" applyFont="1" applyFill="1" applyBorder="1" applyAlignment="1">
      <alignment vertical="center"/>
    </xf>
    <xf numFmtId="3" fontId="25" fillId="0" borderId="1" xfId="0" applyNumberFormat="1" applyFont="1" applyFill="1" applyBorder="1"/>
    <xf numFmtId="0" fontId="5" fillId="0" borderId="4" xfId="1" applyFont="1" applyFill="1" applyBorder="1" applyAlignment="1">
      <alignment horizontal="center" wrapText="1"/>
    </xf>
    <xf numFmtId="3" fontId="25" fillId="0" borderId="1" xfId="1" applyNumberFormat="1" applyFont="1" applyFill="1" applyBorder="1" applyAlignment="1">
      <alignment vertical="center"/>
    </xf>
    <xf numFmtId="3" fontId="25" fillId="0" borderId="4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6" fillId="0" borderId="4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/>
    </xf>
    <xf numFmtId="0" fontId="8" fillId="10" borderId="8" xfId="1" applyFont="1" applyFill="1" applyBorder="1" applyAlignment="1">
      <alignment vertical="center" wrapText="1"/>
    </xf>
    <xf numFmtId="0" fontId="8" fillId="10" borderId="11" xfId="1" applyFont="1" applyFill="1" applyBorder="1" applyAlignment="1">
      <alignment vertical="center" wrapText="1"/>
    </xf>
    <xf numFmtId="0" fontId="8" fillId="10" borderId="9" xfId="1" applyFont="1" applyFill="1" applyBorder="1" applyAlignment="1">
      <alignment vertical="center" wrapText="1"/>
    </xf>
    <xf numFmtId="0" fontId="8" fillId="10" borderId="14" xfId="1" applyFont="1" applyFill="1" applyBorder="1" applyAlignment="1">
      <alignment vertical="center" wrapText="1"/>
    </xf>
    <xf numFmtId="0" fontId="8" fillId="10" borderId="7" xfId="1" applyFont="1" applyFill="1" applyBorder="1" applyAlignment="1">
      <alignment vertical="center" wrapText="1"/>
    </xf>
    <xf numFmtId="0" fontId="8" fillId="10" borderId="5" xfId="1" applyFont="1" applyFill="1" applyBorder="1" applyAlignment="1">
      <alignment vertical="center" wrapText="1"/>
    </xf>
    <xf numFmtId="0" fontId="15" fillId="10" borderId="8" xfId="1" applyFont="1" applyFill="1" applyBorder="1" applyAlignment="1">
      <alignment vertical="center" wrapText="1"/>
    </xf>
    <xf numFmtId="0" fontId="11" fillId="10" borderId="7" xfId="1" applyFont="1" applyFill="1" applyBorder="1" applyAlignment="1">
      <alignment vertical="center"/>
    </xf>
    <xf numFmtId="0" fontId="11" fillId="10" borderId="5" xfId="1" applyFont="1" applyFill="1" applyBorder="1" applyAlignment="1">
      <alignment vertical="center"/>
    </xf>
    <xf numFmtId="0" fontId="11" fillId="10" borderId="8" xfId="1" applyFont="1" applyFill="1" applyBorder="1" applyAlignment="1">
      <alignment vertical="center"/>
    </xf>
    <xf numFmtId="0" fontId="8" fillId="11" borderId="7" xfId="1" applyFont="1" applyFill="1" applyBorder="1" applyAlignment="1">
      <alignment vertical="center" wrapText="1"/>
    </xf>
    <xf numFmtId="0" fontId="8" fillId="11" borderId="5" xfId="1" applyFont="1" applyFill="1" applyBorder="1" applyAlignment="1">
      <alignment vertical="center" wrapText="1"/>
    </xf>
    <xf numFmtId="0" fontId="8" fillId="11" borderId="8" xfId="1" applyFont="1" applyFill="1" applyBorder="1" applyAlignment="1">
      <alignment vertical="center" wrapText="1"/>
    </xf>
    <xf numFmtId="0" fontId="11" fillId="15" borderId="7" xfId="1" applyFont="1" applyFill="1" applyBorder="1" applyAlignment="1">
      <alignment vertical="center"/>
    </xf>
    <xf numFmtId="0" fontId="11" fillId="15" borderId="5" xfId="1" applyFont="1" applyFill="1" applyBorder="1" applyAlignment="1">
      <alignment vertical="center"/>
    </xf>
    <xf numFmtId="0" fontId="11" fillId="15" borderId="8" xfId="1" applyFont="1" applyFill="1" applyBorder="1" applyAlignment="1">
      <alignment vertical="center"/>
    </xf>
    <xf numFmtId="0" fontId="11" fillId="10" borderId="7" xfId="1" applyFont="1" applyFill="1" applyBorder="1" applyAlignment="1">
      <alignment vertical="center" wrapText="1"/>
    </xf>
    <xf numFmtId="0" fontId="11" fillId="10" borderId="5" xfId="1" applyFont="1" applyFill="1" applyBorder="1" applyAlignment="1">
      <alignment vertical="center" wrapText="1"/>
    </xf>
    <xf numFmtId="0" fontId="11" fillId="10" borderId="8" xfId="1" applyFont="1" applyFill="1" applyBorder="1" applyAlignment="1">
      <alignment vertical="center" wrapText="1"/>
    </xf>
    <xf numFmtId="0" fontId="11" fillId="11" borderId="7" xfId="1" applyFont="1" applyFill="1" applyBorder="1" applyAlignment="1">
      <alignment vertical="center" wrapText="1"/>
    </xf>
    <xf numFmtId="0" fontId="11" fillId="11" borderId="5" xfId="1" applyFont="1" applyFill="1" applyBorder="1" applyAlignment="1">
      <alignment vertical="center" wrapText="1"/>
    </xf>
    <xf numFmtId="0" fontId="11" fillId="11" borderId="8" xfId="1" applyFont="1" applyFill="1" applyBorder="1" applyAlignment="1">
      <alignment vertical="center" wrapText="1"/>
    </xf>
    <xf numFmtId="0" fontId="4" fillId="11" borderId="2" xfId="1" applyFont="1" applyFill="1" applyBorder="1" applyAlignment="1">
      <alignment vertical="center" wrapText="1"/>
    </xf>
    <xf numFmtId="1" fontId="2" fillId="6" borderId="4" xfId="1" applyNumberFormat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3" fontId="25" fillId="0" borderId="0" xfId="1" applyNumberFormat="1" applyFont="1" applyBorder="1" applyAlignment="1">
      <alignment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11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wrapText="1"/>
    </xf>
    <xf numFmtId="1" fontId="11" fillId="2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21" borderId="4" xfId="1" applyFont="1" applyFill="1" applyBorder="1" applyAlignment="1">
      <alignment horizontal="center" vertical="center" wrapText="1"/>
    </xf>
    <xf numFmtId="0" fontId="8" fillId="21" borderId="1" xfId="1" applyFont="1" applyFill="1" applyBorder="1" applyAlignment="1">
      <alignment vertical="center" wrapText="1"/>
    </xf>
    <xf numFmtId="0" fontId="8" fillId="21" borderId="2" xfId="1" applyFont="1" applyFill="1" applyBorder="1" applyAlignment="1">
      <alignment vertical="center" wrapText="1"/>
    </xf>
    <xf numFmtId="0" fontId="8" fillId="21" borderId="3" xfId="1" applyFont="1" applyFill="1" applyBorder="1" applyAlignment="1">
      <alignment vertical="center" wrapText="1"/>
    </xf>
    <xf numFmtId="0" fontId="15" fillId="21" borderId="3" xfId="1" applyFont="1" applyFill="1" applyBorder="1" applyAlignment="1">
      <alignment vertical="center" wrapText="1"/>
    </xf>
    <xf numFmtId="1" fontId="11" fillId="21" borderId="5" xfId="0" applyNumberFormat="1" applyFont="1" applyFill="1" applyBorder="1" applyAlignment="1">
      <alignment horizontal="center" vertical="center" wrapText="1"/>
    </xf>
    <xf numFmtId="3" fontId="6" fillId="21" borderId="1" xfId="1" applyNumberFormat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4" fillId="0" borderId="14" xfId="1" applyFont="1" applyFill="1" applyBorder="1" applyAlignment="1">
      <alignment vertical="center"/>
    </xf>
    <xf numFmtId="0" fontId="16" fillId="0" borderId="3" xfId="1" applyFont="1" applyFill="1" applyBorder="1" applyAlignment="1">
      <alignment vertical="center" wrapText="1"/>
    </xf>
    <xf numFmtId="3" fontId="6" fillId="22" borderId="1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/>
    </xf>
    <xf numFmtId="0" fontId="2" fillId="0" borderId="4" xfId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wrapText="1"/>
    </xf>
    <xf numFmtId="0" fontId="2" fillId="0" borderId="7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14" fillId="0" borderId="12" xfId="1" applyFont="1" applyFill="1" applyBorder="1" applyAlignment="1">
      <alignment vertical="center"/>
    </xf>
    <xf numFmtId="0" fontId="16" fillId="0" borderId="12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wrapText="1"/>
    </xf>
    <xf numFmtId="0" fontId="29" fillId="0" borderId="4" xfId="1" applyFont="1" applyFill="1" applyBorder="1" applyAlignment="1">
      <alignment vertical="center" wrapText="1"/>
    </xf>
    <xf numFmtId="0" fontId="29" fillId="0" borderId="3" xfId="1" applyFont="1" applyFill="1" applyBorder="1" applyAlignment="1">
      <alignment vertical="center" wrapText="1"/>
    </xf>
    <xf numFmtId="1" fontId="11" fillId="22" borderId="5" xfId="0" applyNumberFormat="1" applyFont="1" applyFill="1" applyBorder="1" applyAlignment="1">
      <alignment horizontal="center" vertical="center" wrapText="1"/>
    </xf>
    <xf numFmtId="1" fontId="11" fillId="22" borderId="1" xfId="1" applyNumberFormat="1" applyFont="1" applyFill="1" applyBorder="1" applyAlignment="1">
      <alignment horizontal="center"/>
    </xf>
    <xf numFmtId="1" fontId="11" fillId="18" borderId="1" xfId="1" applyNumberFormat="1" applyFont="1" applyFill="1" applyBorder="1" applyAlignment="1">
      <alignment horizontal="center" vertical="center" wrapText="1"/>
    </xf>
    <xf numFmtId="1" fontId="11" fillId="22" borderId="4" xfId="1" applyNumberFormat="1" applyFont="1" applyFill="1" applyBorder="1" applyAlignment="1">
      <alignment horizontal="center" vertical="center"/>
    </xf>
    <xf numFmtId="1" fontId="11" fillId="22" borderId="1" xfId="1" applyNumberFormat="1" applyFont="1" applyFill="1" applyBorder="1" applyAlignment="1">
      <alignment horizontal="center" vertical="center"/>
    </xf>
    <xf numFmtId="1" fontId="11" fillId="22" borderId="1" xfId="1" applyNumberFormat="1" applyFont="1" applyFill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right"/>
    </xf>
    <xf numFmtId="3" fontId="6" fillId="13" borderId="4" xfId="0" applyNumberFormat="1" applyFont="1" applyFill="1" applyBorder="1"/>
    <xf numFmtId="3" fontId="6" fillId="15" borderId="4" xfId="1" applyNumberFormat="1" applyFont="1" applyFill="1" applyBorder="1" applyAlignment="1">
      <alignment vertical="center"/>
    </xf>
    <xf numFmtId="3" fontId="6" fillId="21" borderId="4" xfId="1" applyNumberFormat="1" applyFont="1" applyFill="1" applyBorder="1" applyAlignment="1">
      <alignment vertical="center"/>
    </xf>
    <xf numFmtId="3" fontId="11" fillId="22" borderId="4" xfId="0" applyNumberFormat="1" applyFont="1" applyFill="1" applyBorder="1" applyAlignment="1">
      <alignment horizontal="center"/>
    </xf>
    <xf numFmtId="3" fontId="11" fillId="18" borderId="4" xfId="0" applyNumberFormat="1" applyFont="1" applyFill="1" applyBorder="1" applyAlignment="1">
      <alignment horizontal="center"/>
    </xf>
  </cellXfs>
  <cellStyles count="4">
    <cellStyle name="Good" xfId="2"/>
    <cellStyle name="Normal_MjesPlan2003" xfId="3"/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CCFFCC"/>
      <color rgb="FF00CC00"/>
      <color rgb="FF00FF00"/>
      <color rgb="FFFF66FF"/>
      <color rgb="FFFFCCCC"/>
      <color rgb="FFFF99FF"/>
      <color rgb="FF990099"/>
      <color rgb="FFFF00FF"/>
      <color rgb="FFFF66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6"/>
  <sheetViews>
    <sheetView tabSelected="1" zoomScale="98" zoomScaleNormal="98" workbookViewId="0">
      <pane ySplit="1" topLeftCell="A225" activePane="bottomLeft" state="frozen"/>
      <selection pane="bottomLeft" activeCell="O232" sqref="O232"/>
    </sheetView>
  </sheetViews>
  <sheetFormatPr defaultRowHeight="15" x14ac:dyDescent="0.25"/>
  <cols>
    <col min="1" max="1" width="1" customWidth="1"/>
    <col min="2" max="2" width="3.5703125" customWidth="1"/>
    <col min="3" max="3" width="9.28515625" customWidth="1"/>
    <col min="4" max="7" width="1.85546875" customWidth="1"/>
    <col min="8" max="8" width="4.28515625" customWidth="1"/>
    <col min="9" max="9" width="47.42578125" customWidth="1"/>
    <col min="10" max="10" width="4.28515625" customWidth="1"/>
    <col min="11" max="13" width="14.85546875" style="194" customWidth="1"/>
    <col min="14" max="14" width="10.28515625" customWidth="1"/>
    <col min="15" max="15" width="11.42578125" bestFit="1" customWidth="1"/>
    <col min="19" max="19" width="11.42578125" bestFit="1" customWidth="1"/>
  </cols>
  <sheetData>
    <row r="1" spans="2:14" ht="64.5" customHeight="1" x14ac:dyDescent="0.25">
      <c r="B1" s="1"/>
      <c r="C1" s="2"/>
      <c r="D1" s="2"/>
      <c r="E1" s="2"/>
      <c r="F1" s="2"/>
      <c r="G1" s="2"/>
      <c r="H1" s="2"/>
      <c r="I1" s="3" t="s">
        <v>77</v>
      </c>
      <c r="J1" s="176" t="s">
        <v>113</v>
      </c>
      <c r="K1" s="208" t="s">
        <v>161</v>
      </c>
      <c r="L1" s="208" t="s">
        <v>159</v>
      </c>
      <c r="M1" s="208" t="s">
        <v>160</v>
      </c>
    </row>
    <row r="2" spans="2:14" ht="25.5" customHeight="1" x14ac:dyDescent="0.25">
      <c r="B2" s="112"/>
      <c r="C2" s="119"/>
      <c r="D2" s="120" t="s">
        <v>34</v>
      </c>
      <c r="E2" s="121"/>
      <c r="F2" s="121"/>
      <c r="G2" s="121"/>
      <c r="H2" s="121"/>
      <c r="I2" s="113" t="s">
        <v>78</v>
      </c>
      <c r="J2" s="122"/>
      <c r="K2" s="110">
        <f>K19+K55+K65+K200+K208+K76+K83+K97+K110+K107+K113+K184+K181+K218+K136+K178+K52+K195+K192+K133+K225+K239+K264+K72+K125+K228+K334+K350+K319+K366+K386+K395+K413+K418+K299+K307+K427+K296+K434</f>
        <v>720153874</v>
      </c>
      <c r="L2" s="110">
        <f>L19+L55+L65+L200+L208+L76+L83+L97+L110+L107+L113+L184+L181+L218+L136+L178+L52+L195+L192+L133+L225+L239+L264+L72+L125+L228+L334+L350+L319+L366+L386+L395+L413+L418+L299+L307+L427+L296+L434</f>
        <v>410796107</v>
      </c>
      <c r="M2" s="110">
        <f>M19+M55+M65+M200+M208+M76+M83+M97+M110+M107+M113+M184+M181+M218+M136+M178+M52+M195+M192+M133+M225+M239+M264+M72+M125+M228+M334+M350+M319+M366+M386+M395+M413+M418+M299+M307+M427+M296+M434</f>
        <v>168657308</v>
      </c>
    </row>
    <row r="3" spans="2:14" ht="15" customHeight="1" x14ac:dyDescent="0.25">
      <c r="B3" s="76"/>
      <c r="C3" s="70"/>
      <c r="D3" s="71" t="s">
        <v>34</v>
      </c>
      <c r="E3" s="72"/>
      <c r="F3" s="72"/>
      <c r="G3" s="72"/>
      <c r="H3" s="72"/>
      <c r="I3" s="77" t="s">
        <v>68</v>
      </c>
      <c r="J3" s="74">
        <v>11</v>
      </c>
      <c r="K3" s="110">
        <f>K19+K55+K65+K76+K107+K110+K113+K178+K184+K195+K200+K208+K319+K366+K386+K395+K413+K418+K427+K434</f>
        <v>103735880</v>
      </c>
      <c r="L3" s="110">
        <f>L19+L55+L65+L76+L107+L110+L113+L178+L184+L195+L200+L208+L319+L366+L386+L395+L413+L418+L427+L434</f>
        <v>111846328</v>
      </c>
      <c r="M3" s="110">
        <f>M19+M55+M65+M76+M107+M110+M113+M178+M184+M195+M200+M208+M319+M366+M386+M395+M413+M418+M427+M434</f>
        <v>110564264</v>
      </c>
    </row>
    <row r="4" spans="2:14" ht="15" customHeight="1" x14ac:dyDescent="0.25">
      <c r="B4" s="76"/>
      <c r="C4" s="70"/>
      <c r="D4" s="71" t="s">
        <v>34</v>
      </c>
      <c r="E4" s="72"/>
      <c r="F4" s="72"/>
      <c r="G4" s="72"/>
      <c r="H4" s="72"/>
      <c r="I4" s="77" t="s">
        <v>69</v>
      </c>
      <c r="J4" s="78">
        <v>12</v>
      </c>
      <c r="K4" s="172">
        <f>K133+K192+K239+K299+K334</f>
        <v>14201258</v>
      </c>
      <c r="L4" s="172">
        <f>L133+L192+L239+L299+L334</f>
        <v>10511623</v>
      </c>
      <c r="M4" s="172">
        <f>M133+M192+M239+M299+M334</f>
        <v>5161228</v>
      </c>
    </row>
    <row r="5" spans="2:14" ht="15" customHeight="1" x14ac:dyDescent="0.25">
      <c r="B5" s="76"/>
      <c r="C5" s="70"/>
      <c r="D5" s="71" t="s">
        <v>34</v>
      </c>
      <c r="E5" s="72"/>
      <c r="F5" s="72"/>
      <c r="G5" s="72"/>
      <c r="H5" s="72"/>
      <c r="I5" s="77" t="s">
        <v>70</v>
      </c>
      <c r="J5" s="75">
        <v>13</v>
      </c>
      <c r="K5" s="172">
        <v>0</v>
      </c>
      <c r="L5" s="172">
        <v>0</v>
      </c>
      <c r="M5" s="172">
        <v>0</v>
      </c>
    </row>
    <row r="6" spans="2:14" ht="15" customHeight="1" x14ac:dyDescent="0.25">
      <c r="B6" s="76"/>
      <c r="C6" s="67"/>
      <c r="D6" s="68" t="s">
        <v>34</v>
      </c>
      <c r="E6" s="69"/>
      <c r="F6" s="69"/>
      <c r="G6" s="69"/>
      <c r="H6" s="69"/>
      <c r="I6" s="77" t="s">
        <v>73</v>
      </c>
      <c r="J6" s="79">
        <v>43</v>
      </c>
      <c r="K6" s="110">
        <f>K72+K83+K97+K125+K136+K181+K225+K228</f>
        <v>8050000</v>
      </c>
      <c r="L6" s="110">
        <f>L72+L83+L97+L125+L136+L181+L225+L228</f>
        <v>5380000</v>
      </c>
      <c r="M6" s="110">
        <f>M72+M83+M97+M125+M136+M181+M225+M228</f>
        <v>4430000</v>
      </c>
    </row>
    <row r="7" spans="2:14" ht="15" customHeight="1" x14ac:dyDescent="0.25">
      <c r="B7" s="76"/>
      <c r="C7" s="70"/>
      <c r="D7" s="71" t="s">
        <v>34</v>
      </c>
      <c r="E7" s="72"/>
      <c r="F7" s="72"/>
      <c r="G7" s="72"/>
      <c r="H7" s="72"/>
      <c r="I7" s="77" t="s">
        <v>74</v>
      </c>
      <c r="J7" s="80">
        <v>51</v>
      </c>
      <c r="K7" s="172"/>
      <c r="L7" s="172"/>
      <c r="M7" s="172"/>
    </row>
    <row r="8" spans="2:14" ht="15" customHeight="1" x14ac:dyDescent="0.25">
      <c r="B8" s="76"/>
      <c r="C8" s="70"/>
      <c r="D8" s="71" t="s">
        <v>34</v>
      </c>
      <c r="E8" s="72"/>
      <c r="F8" s="72"/>
      <c r="G8" s="72"/>
      <c r="H8" s="72"/>
      <c r="I8" s="77" t="s">
        <v>75</v>
      </c>
      <c r="J8" s="81">
        <v>52</v>
      </c>
      <c r="K8" s="110">
        <f>K52+K218+K296</f>
        <v>5925000</v>
      </c>
      <c r="L8" s="110">
        <f>L52+L218+L296</f>
        <v>1925000</v>
      </c>
      <c r="M8" s="110">
        <f>M52+M218+M296</f>
        <v>380000</v>
      </c>
    </row>
    <row r="9" spans="2:14" ht="15" customHeight="1" x14ac:dyDescent="0.25">
      <c r="B9" s="76"/>
      <c r="C9" s="70"/>
      <c r="D9" s="71" t="s">
        <v>34</v>
      </c>
      <c r="E9" s="72"/>
      <c r="F9" s="72"/>
      <c r="G9" s="72"/>
      <c r="H9" s="72"/>
      <c r="I9" s="73" t="s">
        <v>138</v>
      </c>
      <c r="J9" s="210">
        <v>559</v>
      </c>
      <c r="K9" s="110"/>
      <c r="L9" s="110"/>
      <c r="M9" s="110"/>
    </row>
    <row r="10" spans="2:14" ht="16.5" customHeight="1" x14ac:dyDescent="0.25">
      <c r="B10" s="76"/>
      <c r="C10" s="70"/>
      <c r="D10" s="71" t="s">
        <v>34</v>
      </c>
      <c r="E10" s="72"/>
      <c r="F10" s="72"/>
      <c r="G10" s="72"/>
      <c r="H10" s="72"/>
      <c r="I10" s="77" t="s">
        <v>112</v>
      </c>
      <c r="J10" s="174">
        <v>563</v>
      </c>
      <c r="K10" s="110">
        <f>K264+K307+K350</f>
        <v>588241736</v>
      </c>
      <c r="L10" s="110">
        <f t="shared" ref="L10:M10" si="0">L264+L307+L350</f>
        <v>281133156</v>
      </c>
      <c r="M10" s="110">
        <f t="shared" si="0"/>
        <v>48121816</v>
      </c>
    </row>
    <row r="11" spans="2:14" ht="25.5" x14ac:dyDescent="0.25">
      <c r="B11" s="76"/>
      <c r="C11" s="70"/>
      <c r="D11" s="71" t="s">
        <v>34</v>
      </c>
      <c r="E11" s="72"/>
      <c r="F11" s="72"/>
      <c r="G11" s="72"/>
      <c r="H11" s="72"/>
      <c r="I11" s="77" t="s">
        <v>125</v>
      </c>
      <c r="J11" s="174">
        <v>563</v>
      </c>
      <c r="K11" s="110">
        <f>K295</f>
        <v>47500000</v>
      </c>
      <c r="L11" s="110">
        <f>L295</f>
        <v>47500000</v>
      </c>
      <c r="M11" s="110">
        <f>M295</f>
        <v>0</v>
      </c>
    </row>
    <row r="12" spans="2:14" ht="17.25" customHeight="1" x14ac:dyDescent="0.25">
      <c r="B12" s="76"/>
      <c r="C12" s="70"/>
      <c r="D12" s="71" t="s">
        <v>34</v>
      </c>
      <c r="E12" s="72"/>
      <c r="F12" s="72"/>
      <c r="G12" s="72"/>
      <c r="H12" s="72"/>
      <c r="I12" s="73" t="s">
        <v>71</v>
      </c>
      <c r="J12" s="82">
        <v>83</v>
      </c>
      <c r="K12" s="172">
        <v>0</v>
      </c>
      <c r="L12" s="172">
        <v>0</v>
      </c>
      <c r="M12" s="172">
        <v>0</v>
      </c>
    </row>
    <row r="13" spans="2:14" ht="15" customHeight="1" x14ac:dyDescent="0.25">
      <c r="B13" s="83"/>
      <c r="C13" s="84"/>
      <c r="D13" s="85" t="s">
        <v>34</v>
      </c>
      <c r="E13" s="85"/>
      <c r="F13" s="85"/>
      <c r="G13" s="85"/>
      <c r="H13" s="85"/>
      <c r="I13" s="86" t="s">
        <v>76</v>
      </c>
      <c r="J13" s="87"/>
      <c r="K13" s="170">
        <f>K3+K4+K5+K12</f>
        <v>117937138</v>
      </c>
      <c r="L13" s="170">
        <f t="shared" ref="L13:M13" si="1">L3+L4+L5+L12</f>
        <v>122357951</v>
      </c>
      <c r="M13" s="116">
        <f t="shared" si="1"/>
        <v>115725492</v>
      </c>
    </row>
    <row r="14" spans="2:14" ht="15" customHeight="1" x14ac:dyDescent="0.25">
      <c r="B14" s="83"/>
      <c r="C14" s="88"/>
      <c r="D14" s="89" t="s">
        <v>72</v>
      </c>
      <c r="E14" s="90"/>
      <c r="F14" s="90"/>
      <c r="G14" s="90"/>
      <c r="H14" s="90"/>
      <c r="I14" s="91" t="s">
        <v>79</v>
      </c>
      <c r="J14" s="92"/>
      <c r="K14" s="171"/>
      <c r="L14" s="171"/>
      <c r="M14" s="117"/>
      <c r="N14" s="280"/>
    </row>
    <row r="15" spans="2:14" ht="15" customHeight="1" x14ac:dyDescent="0.25">
      <c r="B15" s="83"/>
      <c r="C15" s="88"/>
      <c r="D15" s="89" t="s">
        <v>72</v>
      </c>
      <c r="E15" s="90"/>
      <c r="F15" s="90"/>
      <c r="G15" s="90"/>
      <c r="H15" s="90"/>
      <c r="I15" s="93" t="s">
        <v>80</v>
      </c>
      <c r="J15" s="94"/>
      <c r="K15" s="173"/>
      <c r="L15" s="173"/>
      <c r="M15" s="173"/>
    </row>
    <row r="16" spans="2:14" ht="15" customHeight="1" x14ac:dyDescent="0.25">
      <c r="B16" s="76"/>
      <c r="C16" s="70"/>
      <c r="D16" s="89" t="s">
        <v>34</v>
      </c>
      <c r="E16" s="72"/>
      <c r="F16" s="72"/>
      <c r="G16" s="72"/>
      <c r="H16" s="72"/>
      <c r="I16" s="95" t="s">
        <v>115</v>
      </c>
      <c r="J16" s="96"/>
      <c r="K16" s="97">
        <f t="shared" ref="K16:M16" si="2">K6+K7+K8+K10+K9</f>
        <v>602216736</v>
      </c>
      <c r="L16" s="97">
        <f t="shared" si="2"/>
        <v>288438156</v>
      </c>
      <c r="M16" s="97">
        <f t="shared" si="2"/>
        <v>52931816</v>
      </c>
    </row>
    <row r="17" spans="2:15" ht="15" customHeight="1" x14ac:dyDescent="0.25">
      <c r="B17" s="98"/>
      <c r="C17" s="99"/>
      <c r="D17" s="89" t="s">
        <v>34</v>
      </c>
      <c r="E17" s="99"/>
      <c r="F17" s="99"/>
      <c r="G17" s="99"/>
      <c r="H17" s="100"/>
      <c r="I17" s="111" t="s">
        <v>81</v>
      </c>
      <c r="J17" s="102"/>
      <c r="K17" s="110">
        <f>K13+K16</f>
        <v>720153874</v>
      </c>
      <c r="L17" s="110">
        <f t="shared" ref="L17:M17" si="3">L13+L16</f>
        <v>410796107</v>
      </c>
      <c r="M17" s="110">
        <f t="shared" si="3"/>
        <v>168657308</v>
      </c>
    </row>
    <row r="18" spans="2:15" ht="15" customHeight="1" x14ac:dyDescent="0.25">
      <c r="I18" s="101"/>
      <c r="K18" s="195"/>
      <c r="L18" s="195"/>
      <c r="M18" s="199"/>
    </row>
    <row r="19" spans="2:15" ht="38.25" customHeight="1" x14ac:dyDescent="0.25">
      <c r="B19" s="5" t="s">
        <v>0</v>
      </c>
      <c r="C19" s="6" t="s">
        <v>1</v>
      </c>
      <c r="D19" s="6"/>
      <c r="E19" s="7"/>
      <c r="F19" s="7"/>
      <c r="G19" s="7"/>
      <c r="H19" s="8"/>
      <c r="I19" s="9" t="s">
        <v>93</v>
      </c>
      <c r="J19" s="318">
        <v>11</v>
      </c>
      <c r="K19" s="141">
        <f>SUM(K24:K51)</f>
        <v>60235000</v>
      </c>
      <c r="L19" s="141">
        <f>SUM(L24:L51)</f>
        <v>62235000</v>
      </c>
      <c r="M19" s="115">
        <f>SUM(M24:M51)</f>
        <v>63335000</v>
      </c>
    </row>
    <row r="20" spans="2:15" ht="21.75" customHeight="1" x14ac:dyDescent="0.25">
      <c r="B20" s="5" t="s">
        <v>0</v>
      </c>
      <c r="C20" s="6" t="s">
        <v>1</v>
      </c>
      <c r="D20" s="6"/>
      <c r="E20" s="7"/>
      <c r="F20" s="7"/>
      <c r="G20" s="8"/>
      <c r="H20" s="242">
        <v>31</v>
      </c>
      <c r="I20" s="9" t="s">
        <v>85</v>
      </c>
      <c r="J20" s="318">
        <v>11</v>
      </c>
      <c r="K20" s="141">
        <f>K24+K25+K26+K27</f>
        <v>51000000</v>
      </c>
      <c r="L20" s="141">
        <f t="shared" ref="L20:M20" si="4">L24+L25+L26+L27</f>
        <v>53400000</v>
      </c>
      <c r="M20" s="115">
        <f t="shared" si="4"/>
        <v>54500000</v>
      </c>
      <c r="O20" s="280"/>
    </row>
    <row r="21" spans="2:15" ht="21.75" customHeight="1" x14ac:dyDescent="0.25">
      <c r="B21" s="5" t="s">
        <v>0</v>
      </c>
      <c r="C21" s="6" t="s">
        <v>1</v>
      </c>
      <c r="D21" s="6"/>
      <c r="E21" s="7"/>
      <c r="F21" s="7"/>
      <c r="G21" s="8"/>
      <c r="H21" s="242">
        <v>32</v>
      </c>
      <c r="I21" s="9" t="s">
        <v>86</v>
      </c>
      <c r="J21" s="318">
        <v>11</v>
      </c>
      <c r="K21" s="141">
        <f>K28+K29+K30+K31+K32+K33+K34+K35+K36+K37+K38+K39+K40+K41+K42+K43+K44+K45+K46+K47</f>
        <v>9160000</v>
      </c>
      <c r="L21" s="141">
        <f t="shared" ref="L21:M21" si="5">L28+L29+L30+L31+L32+L33+L34+L35+L36+L37+L38+L39+L40+L41+L42+L43+L44+L45+L46+L47</f>
        <v>8760000</v>
      </c>
      <c r="M21" s="115">
        <f t="shared" si="5"/>
        <v>8760000</v>
      </c>
    </row>
    <row r="22" spans="2:15" ht="21.75" customHeight="1" x14ac:dyDescent="0.25">
      <c r="B22" s="5" t="s">
        <v>0</v>
      </c>
      <c r="C22" s="6" t="s">
        <v>1</v>
      </c>
      <c r="D22" s="6"/>
      <c r="E22" s="7"/>
      <c r="F22" s="7"/>
      <c r="G22" s="8"/>
      <c r="H22" s="242">
        <v>34</v>
      </c>
      <c r="I22" s="9" t="s">
        <v>148</v>
      </c>
      <c r="J22" s="318">
        <v>11</v>
      </c>
      <c r="K22" s="141">
        <f t="shared" ref="K22:M22" si="6">K48+K49+K50</f>
        <v>25000</v>
      </c>
      <c r="L22" s="141">
        <f t="shared" si="6"/>
        <v>25000</v>
      </c>
      <c r="M22" s="115">
        <f t="shared" si="6"/>
        <v>25000</v>
      </c>
    </row>
    <row r="23" spans="2:15" ht="21.75" customHeight="1" x14ac:dyDescent="0.25">
      <c r="B23" s="5" t="s">
        <v>0</v>
      </c>
      <c r="C23" s="6" t="s">
        <v>1</v>
      </c>
      <c r="D23" s="6"/>
      <c r="E23" s="7"/>
      <c r="F23" s="7"/>
      <c r="G23" s="8"/>
      <c r="H23" s="8">
        <v>38</v>
      </c>
      <c r="I23" s="9" t="s">
        <v>88</v>
      </c>
      <c r="J23" s="318">
        <v>11</v>
      </c>
      <c r="K23" s="141">
        <f t="shared" ref="K23:M23" si="7">K51</f>
        <v>50000</v>
      </c>
      <c r="L23" s="141">
        <f t="shared" si="7"/>
        <v>50000</v>
      </c>
      <c r="M23" s="115">
        <f t="shared" si="7"/>
        <v>50000</v>
      </c>
    </row>
    <row r="24" spans="2:15" ht="15" customHeight="1" x14ac:dyDescent="0.25">
      <c r="B24" s="10" t="s">
        <v>0</v>
      </c>
      <c r="C24" s="11" t="s">
        <v>1</v>
      </c>
      <c r="D24" s="12">
        <v>3</v>
      </c>
      <c r="E24" s="13">
        <v>1</v>
      </c>
      <c r="F24" s="13">
        <v>1</v>
      </c>
      <c r="G24" s="13">
        <v>1</v>
      </c>
      <c r="H24" s="14">
        <v>311</v>
      </c>
      <c r="I24" s="15" t="s">
        <v>2</v>
      </c>
      <c r="J24" s="103">
        <v>11</v>
      </c>
      <c r="K24" s="216">
        <v>41700000</v>
      </c>
      <c r="L24" s="216">
        <v>44000000</v>
      </c>
      <c r="M24" s="216">
        <v>45000000</v>
      </c>
    </row>
    <row r="25" spans="2:15" ht="15" customHeight="1" x14ac:dyDescent="0.25">
      <c r="B25" s="10" t="s">
        <v>0</v>
      </c>
      <c r="C25" s="11" t="s">
        <v>1</v>
      </c>
      <c r="D25" s="11">
        <v>3</v>
      </c>
      <c r="E25" s="4">
        <v>1</v>
      </c>
      <c r="F25" s="4">
        <v>1</v>
      </c>
      <c r="G25" s="4">
        <v>3</v>
      </c>
      <c r="H25" s="16">
        <v>311</v>
      </c>
      <c r="I25" s="15" t="s">
        <v>3</v>
      </c>
      <c r="J25" s="103">
        <v>11</v>
      </c>
      <c r="K25" s="216">
        <v>900000</v>
      </c>
      <c r="L25" s="216">
        <v>900000</v>
      </c>
      <c r="M25" s="216">
        <v>900000</v>
      </c>
    </row>
    <row r="26" spans="2:15" ht="15" customHeight="1" x14ac:dyDescent="0.25">
      <c r="B26" s="10" t="s">
        <v>0</v>
      </c>
      <c r="C26" s="11" t="s">
        <v>1</v>
      </c>
      <c r="D26" s="11">
        <v>3</v>
      </c>
      <c r="E26" s="4">
        <v>1</v>
      </c>
      <c r="F26" s="4">
        <v>2</v>
      </c>
      <c r="G26" s="4">
        <v>1</v>
      </c>
      <c r="H26" s="16">
        <v>312</v>
      </c>
      <c r="I26" s="15" t="s">
        <v>4</v>
      </c>
      <c r="J26" s="103">
        <v>11</v>
      </c>
      <c r="K26" s="216">
        <v>1000000</v>
      </c>
      <c r="L26" s="216">
        <v>1000000</v>
      </c>
      <c r="M26" s="216">
        <v>1000000</v>
      </c>
    </row>
    <row r="27" spans="2:15" ht="15" customHeight="1" x14ac:dyDescent="0.25">
      <c r="B27" s="10" t="s">
        <v>0</v>
      </c>
      <c r="C27" s="11" t="s">
        <v>1</v>
      </c>
      <c r="D27" s="11">
        <v>3</v>
      </c>
      <c r="E27" s="4">
        <v>1</v>
      </c>
      <c r="F27" s="4">
        <v>3</v>
      </c>
      <c r="G27" s="4">
        <v>2</v>
      </c>
      <c r="H27" s="16">
        <v>313</v>
      </c>
      <c r="I27" s="15" t="s">
        <v>5</v>
      </c>
      <c r="J27" s="103">
        <v>11</v>
      </c>
      <c r="K27" s="216">
        <v>7400000</v>
      </c>
      <c r="L27" s="216">
        <v>7500000</v>
      </c>
      <c r="M27" s="216">
        <v>7600000</v>
      </c>
    </row>
    <row r="28" spans="2:15" ht="15" customHeight="1" x14ac:dyDescent="0.25">
      <c r="B28" s="10" t="s">
        <v>0</v>
      </c>
      <c r="C28" s="11" t="s">
        <v>1</v>
      </c>
      <c r="D28" s="11">
        <v>3</v>
      </c>
      <c r="E28" s="4">
        <v>2</v>
      </c>
      <c r="F28" s="4">
        <v>1</v>
      </c>
      <c r="G28" s="4">
        <v>1</v>
      </c>
      <c r="H28" s="16">
        <v>321</v>
      </c>
      <c r="I28" s="15" t="s">
        <v>7</v>
      </c>
      <c r="J28" s="103">
        <v>11</v>
      </c>
      <c r="K28" s="178">
        <v>1500000</v>
      </c>
      <c r="L28" s="178">
        <v>1500000</v>
      </c>
      <c r="M28" s="178">
        <v>1500000</v>
      </c>
    </row>
    <row r="29" spans="2:15" ht="15" customHeight="1" x14ac:dyDescent="0.25">
      <c r="B29" s="10" t="s">
        <v>0</v>
      </c>
      <c r="C29" s="11" t="s">
        <v>1</v>
      </c>
      <c r="D29" s="17">
        <v>3</v>
      </c>
      <c r="E29" s="18">
        <v>2</v>
      </c>
      <c r="F29" s="18">
        <v>1</v>
      </c>
      <c r="G29" s="18">
        <v>2</v>
      </c>
      <c r="H29" s="16">
        <v>321</v>
      </c>
      <c r="I29" s="19" t="s">
        <v>8</v>
      </c>
      <c r="J29" s="103">
        <v>11</v>
      </c>
      <c r="K29" s="178">
        <v>1100000</v>
      </c>
      <c r="L29" s="178">
        <v>1100000</v>
      </c>
      <c r="M29" s="178">
        <v>1100000</v>
      </c>
    </row>
    <row r="30" spans="2:15" ht="15" customHeight="1" x14ac:dyDescent="0.25">
      <c r="B30" s="10" t="s">
        <v>0</v>
      </c>
      <c r="C30" s="11" t="s">
        <v>1</v>
      </c>
      <c r="D30" s="17">
        <v>3</v>
      </c>
      <c r="E30" s="18">
        <v>2</v>
      </c>
      <c r="F30" s="18">
        <v>1</v>
      </c>
      <c r="G30" s="18">
        <v>3</v>
      </c>
      <c r="H30" s="16">
        <v>321</v>
      </c>
      <c r="I30" s="15" t="s">
        <v>9</v>
      </c>
      <c r="J30" s="103">
        <v>11</v>
      </c>
      <c r="K30" s="178">
        <v>250000</v>
      </c>
      <c r="L30" s="178">
        <v>250000</v>
      </c>
      <c r="M30" s="178">
        <v>250000</v>
      </c>
    </row>
    <row r="31" spans="2:15" ht="15" customHeight="1" x14ac:dyDescent="0.25">
      <c r="B31" s="10" t="s">
        <v>0</v>
      </c>
      <c r="C31" s="11" t="s">
        <v>1</v>
      </c>
      <c r="D31" s="11">
        <v>3</v>
      </c>
      <c r="E31" s="4">
        <v>2</v>
      </c>
      <c r="F31" s="4">
        <v>2</v>
      </c>
      <c r="G31" s="4">
        <v>1</v>
      </c>
      <c r="H31" s="16">
        <v>322</v>
      </c>
      <c r="I31" s="15" t="s">
        <v>10</v>
      </c>
      <c r="J31" s="103">
        <v>11</v>
      </c>
      <c r="K31" s="178">
        <v>1000000</v>
      </c>
      <c r="L31" s="178">
        <v>1000000</v>
      </c>
      <c r="M31" s="178">
        <v>1000000</v>
      </c>
    </row>
    <row r="32" spans="2:15" ht="15" customHeight="1" x14ac:dyDescent="0.25">
      <c r="B32" s="10" t="s">
        <v>0</v>
      </c>
      <c r="C32" s="11" t="s">
        <v>1</v>
      </c>
      <c r="D32" s="20">
        <v>3</v>
      </c>
      <c r="E32" s="21">
        <v>2</v>
      </c>
      <c r="F32" s="21">
        <v>2</v>
      </c>
      <c r="G32" s="21">
        <v>2</v>
      </c>
      <c r="H32" s="16">
        <v>322</v>
      </c>
      <c r="I32" s="22" t="s">
        <v>11</v>
      </c>
      <c r="J32" s="103">
        <v>11</v>
      </c>
      <c r="K32" s="178">
        <v>50000</v>
      </c>
      <c r="L32" s="178">
        <v>50000</v>
      </c>
      <c r="M32" s="178">
        <v>50000</v>
      </c>
    </row>
    <row r="33" spans="2:13" ht="15" customHeight="1" x14ac:dyDescent="0.25">
      <c r="B33" s="10" t="s">
        <v>0</v>
      </c>
      <c r="C33" s="11" t="s">
        <v>1</v>
      </c>
      <c r="D33" s="11">
        <v>3</v>
      </c>
      <c r="E33" s="4">
        <v>2</v>
      </c>
      <c r="F33" s="4">
        <v>2</v>
      </c>
      <c r="G33" s="4">
        <v>3</v>
      </c>
      <c r="H33" s="16">
        <v>322</v>
      </c>
      <c r="I33" s="22" t="s">
        <v>12</v>
      </c>
      <c r="J33" s="103">
        <v>11</v>
      </c>
      <c r="K33" s="178">
        <v>500000</v>
      </c>
      <c r="L33" s="178">
        <v>500000</v>
      </c>
      <c r="M33" s="178">
        <v>500000</v>
      </c>
    </row>
    <row r="34" spans="2:13" ht="15" customHeight="1" x14ac:dyDescent="0.25">
      <c r="B34" s="10" t="s">
        <v>0</v>
      </c>
      <c r="C34" s="11" t="s">
        <v>1</v>
      </c>
      <c r="D34" s="11">
        <v>3</v>
      </c>
      <c r="E34" s="4">
        <v>2</v>
      </c>
      <c r="F34" s="4">
        <v>2</v>
      </c>
      <c r="G34" s="23">
        <v>5</v>
      </c>
      <c r="H34" s="16">
        <v>322</v>
      </c>
      <c r="I34" s="22" t="s">
        <v>13</v>
      </c>
      <c r="J34" s="103">
        <v>11</v>
      </c>
      <c r="K34" s="178">
        <v>50000</v>
      </c>
      <c r="L34" s="178">
        <v>50000</v>
      </c>
      <c r="M34" s="178">
        <v>50000</v>
      </c>
    </row>
    <row r="35" spans="2:13" ht="15" customHeight="1" x14ac:dyDescent="0.25">
      <c r="B35" s="10" t="s">
        <v>0</v>
      </c>
      <c r="C35" s="11" t="s">
        <v>1</v>
      </c>
      <c r="D35" s="11">
        <v>3</v>
      </c>
      <c r="E35" s="4">
        <v>2</v>
      </c>
      <c r="F35" s="4">
        <v>2</v>
      </c>
      <c r="G35" s="23">
        <v>7</v>
      </c>
      <c r="H35" s="16">
        <v>322</v>
      </c>
      <c r="I35" s="22" t="s">
        <v>14</v>
      </c>
      <c r="J35" s="103">
        <v>11</v>
      </c>
      <c r="K35" s="178">
        <v>50000</v>
      </c>
      <c r="L35" s="178">
        <v>50000</v>
      </c>
      <c r="M35" s="178">
        <v>50000</v>
      </c>
    </row>
    <row r="36" spans="2:13" ht="15" customHeight="1" x14ac:dyDescent="0.25">
      <c r="B36" s="10" t="s">
        <v>0</v>
      </c>
      <c r="C36" s="11" t="s">
        <v>1</v>
      </c>
      <c r="D36" s="11">
        <v>3</v>
      </c>
      <c r="E36" s="4">
        <v>2</v>
      </c>
      <c r="F36" s="4">
        <v>3</v>
      </c>
      <c r="G36" s="4">
        <v>1</v>
      </c>
      <c r="H36" s="16">
        <v>323</v>
      </c>
      <c r="I36" s="22" t="s">
        <v>15</v>
      </c>
      <c r="J36" s="103">
        <v>11</v>
      </c>
      <c r="K36" s="178">
        <v>1500000</v>
      </c>
      <c r="L36" s="178">
        <v>1500000</v>
      </c>
      <c r="M36" s="178">
        <v>1500000</v>
      </c>
    </row>
    <row r="37" spans="2:13" x14ac:dyDescent="0.25">
      <c r="B37" s="10" t="s">
        <v>0</v>
      </c>
      <c r="C37" s="11" t="s">
        <v>1</v>
      </c>
      <c r="D37" s="11">
        <v>3</v>
      </c>
      <c r="E37" s="4">
        <v>2</v>
      </c>
      <c r="F37" s="4">
        <v>3</v>
      </c>
      <c r="G37" s="4">
        <v>3</v>
      </c>
      <c r="H37" s="16">
        <v>323</v>
      </c>
      <c r="I37" s="22" t="s">
        <v>16</v>
      </c>
      <c r="J37" s="103">
        <v>11</v>
      </c>
      <c r="K37" s="178">
        <v>1000000</v>
      </c>
      <c r="L37" s="178">
        <v>600000</v>
      </c>
      <c r="M37" s="178">
        <v>600000</v>
      </c>
    </row>
    <row r="38" spans="2:13" ht="15" customHeight="1" x14ac:dyDescent="0.25">
      <c r="B38" s="10" t="s">
        <v>0</v>
      </c>
      <c r="C38" s="11" t="s">
        <v>1</v>
      </c>
      <c r="D38" s="11">
        <v>3</v>
      </c>
      <c r="E38" s="4">
        <v>2</v>
      </c>
      <c r="F38" s="4">
        <v>3</v>
      </c>
      <c r="G38" s="4">
        <v>4</v>
      </c>
      <c r="H38" s="16">
        <v>323</v>
      </c>
      <c r="I38" s="22" t="s">
        <v>17</v>
      </c>
      <c r="J38" s="103">
        <v>11</v>
      </c>
      <c r="K38" s="178">
        <v>500000</v>
      </c>
      <c r="L38" s="178">
        <v>500000</v>
      </c>
      <c r="M38" s="178">
        <v>500000</v>
      </c>
    </row>
    <row r="39" spans="2:13" ht="15" customHeight="1" x14ac:dyDescent="0.25">
      <c r="B39" s="10" t="s">
        <v>0</v>
      </c>
      <c r="C39" s="11" t="s">
        <v>1</v>
      </c>
      <c r="D39" s="11">
        <v>3</v>
      </c>
      <c r="E39" s="4">
        <v>2</v>
      </c>
      <c r="F39" s="4">
        <v>3</v>
      </c>
      <c r="G39" s="4">
        <v>5</v>
      </c>
      <c r="H39" s="16">
        <v>323</v>
      </c>
      <c r="I39" s="22" t="s">
        <v>18</v>
      </c>
      <c r="J39" s="103">
        <v>11</v>
      </c>
      <c r="K39" s="178">
        <v>100000</v>
      </c>
      <c r="L39" s="178">
        <v>100000</v>
      </c>
      <c r="M39" s="178">
        <v>100000</v>
      </c>
    </row>
    <row r="40" spans="2:13" ht="15" customHeight="1" x14ac:dyDescent="0.25">
      <c r="B40" s="10" t="s">
        <v>0</v>
      </c>
      <c r="C40" s="11" t="s">
        <v>1</v>
      </c>
      <c r="D40" s="11">
        <v>3</v>
      </c>
      <c r="E40" s="4">
        <v>2</v>
      </c>
      <c r="F40" s="4">
        <v>3</v>
      </c>
      <c r="G40" s="4">
        <v>6</v>
      </c>
      <c r="H40" s="16">
        <v>323</v>
      </c>
      <c r="I40" s="22" t="s">
        <v>19</v>
      </c>
      <c r="J40" s="103">
        <v>11</v>
      </c>
      <c r="K40" s="178">
        <v>250000</v>
      </c>
      <c r="L40" s="178">
        <v>250000</v>
      </c>
      <c r="M40" s="178">
        <v>250000</v>
      </c>
    </row>
    <row r="41" spans="2:13" ht="15" customHeight="1" x14ac:dyDescent="0.25">
      <c r="B41" s="10" t="s">
        <v>0</v>
      </c>
      <c r="C41" s="11" t="s">
        <v>1</v>
      </c>
      <c r="D41" s="11">
        <v>3</v>
      </c>
      <c r="E41" s="4">
        <v>2</v>
      </c>
      <c r="F41" s="4">
        <v>3</v>
      </c>
      <c r="G41" s="4">
        <v>7</v>
      </c>
      <c r="H41" s="16">
        <v>323</v>
      </c>
      <c r="I41" s="22" t="s">
        <v>20</v>
      </c>
      <c r="J41" s="103">
        <v>11</v>
      </c>
      <c r="K41" s="178">
        <v>300000</v>
      </c>
      <c r="L41" s="178">
        <v>300000</v>
      </c>
      <c r="M41" s="178">
        <v>300000</v>
      </c>
    </row>
    <row r="42" spans="2:13" ht="15" customHeight="1" x14ac:dyDescent="0.25">
      <c r="B42" s="10" t="s">
        <v>0</v>
      </c>
      <c r="C42" s="11" t="s">
        <v>1</v>
      </c>
      <c r="D42" s="11">
        <v>3</v>
      </c>
      <c r="E42" s="4">
        <v>2</v>
      </c>
      <c r="F42" s="4">
        <v>3</v>
      </c>
      <c r="G42" s="4">
        <v>9</v>
      </c>
      <c r="H42" s="16">
        <v>323</v>
      </c>
      <c r="I42" s="22" t="s">
        <v>21</v>
      </c>
      <c r="J42" s="103">
        <v>11</v>
      </c>
      <c r="K42" s="178">
        <v>500000</v>
      </c>
      <c r="L42" s="178">
        <v>500000</v>
      </c>
      <c r="M42" s="178">
        <v>500000</v>
      </c>
    </row>
    <row r="43" spans="2:13" ht="15" customHeight="1" x14ac:dyDescent="0.25">
      <c r="B43" s="10" t="s">
        <v>0</v>
      </c>
      <c r="C43" s="11" t="s">
        <v>1</v>
      </c>
      <c r="D43" s="11">
        <v>3</v>
      </c>
      <c r="E43" s="4">
        <v>2</v>
      </c>
      <c r="F43" s="4">
        <v>4</v>
      </c>
      <c r="G43" s="4">
        <v>1</v>
      </c>
      <c r="H43" s="16">
        <v>324</v>
      </c>
      <c r="I43" s="22" t="s">
        <v>33</v>
      </c>
      <c r="J43" s="103">
        <v>11</v>
      </c>
      <c r="K43" s="178">
        <v>100000</v>
      </c>
      <c r="L43" s="178">
        <v>100000</v>
      </c>
      <c r="M43" s="178">
        <v>100000</v>
      </c>
    </row>
    <row r="44" spans="2:13" ht="15" customHeight="1" x14ac:dyDescent="0.25">
      <c r="B44" s="211" t="s">
        <v>0</v>
      </c>
      <c r="C44" s="212" t="s">
        <v>1</v>
      </c>
      <c r="D44" s="212">
        <v>3</v>
      </c>
      <c r="E44" s="213">
        <v>2</v>
      </c>
      <c r="F44" s="213">
        <v>9</v>
      </c>
      <c r="G44" s="213">
        <v>3</v>
      </c>
      <c r="H44" s="239">
        <v>329</v>
      </c>
      <c r="I44" s="240" t="s">
        <v>22</v>
      </c>
      <c r="J44" s="241">
        <v>11</v>
      </c>
      <c r="K44" s="216">
        <v>200000</v>
      </c>
      <c r="L44" s="216">
        <v>200000</v>
      </c>
      <c r="M44" s="216">
        <v>200000</v>
      </c>
    </row>
    <row r="45" spans="2:13" ht="15" customHeight="1" x14ac:dyDescent="0.25">
      <c r="B45" s="181" t="s">
        <v>0</v>
      </c>
      <c r="C45" s="156" t="s">
        <v>1</v>
      </c>
      <c r="D45" s="156">
        <v>3</v>
      </c>
      <c r="E45" s="157">
        <v>2</v>
      </c>
      <c r="F45" s="157">
        <v>9</v>
      </c>
      <c r="G45" s="157">
        <v>5</v>
      </c>
      <c r="H45" s="132">
        <v>329</v>
      </c>
      <c r="I45" s="158" t="s">
        <v>84</v>
      </c>
      <c r="J45" s="103">
        <v>11</v>
      </c>
      <c r="K45" s="178">
        <v>60000</v>
      </c>
      <c r="L45" s="178">
        <v>60000</v>
      </c>
      <c r="M45" s="178">
        <v>60000</v>
      </c>
    </row>
    <row r="46" spans="2:13" ht="15" customHeight="1" x14ac:dyDescent="0.25">
      <c r="B46" s="181" t="s">
        <v>0</v>
      </c>
      <c r="C46" s="156" t="s">
        <v>1</v>
      </c>
      <c r="D46" s="156">
        <v>3</v>
      </c>
      <c r="E46" s="157">
        <v>2</v>
      </c>
      <c r="F46" s="157">
        <v>9</v>
      </c>
      <c r="G46" s="157">
        <v>6</v>
      </c>
      <c r="H46" s="132">
        <v>329</v>
      </c>
      <c r="I46" s="158" t="s">
        <v>130</v>
      </c>
      <c r="J46" s="103">
        <v>11</v>
      </c>
      <c r="K46" s="178">
        <v>100000</v>
      </c>
      <c r="L46" s="178">
        <v>100000</v>
      </c>
      <c r="M46" s="178">
        <v>100000</v>
      </c>
    </row>
    <row r="47" spans="2:13" ht="15" customHeight="1" x14ac:dyDescent="0.25">
      <c r="B47" s="10" t="s">
        <v>0</v>
      </c>
      <c r="C47" s="11" t="s">
        <v>1</v>
      </c>
      <c r="D47" s="11">
        <v>3</v>
      </c>
      <c r="E47" s="4">
        <v>2</v>
      </c>
      <c r="F47" s="4">
        <v>9</v>
      </c>
      <c r="G47" s="4">
        <v>9</v>
      </c>
      <c r="H47" s="16">
        <v>329</v>
      </c>
      <c r="I47" s="15" t="s">
        <v>65</v>
      </c>
      <c r="J47" s="103">
        <v>11</v>
      </c>
      <c r="K47" s="178">
        <v>50000</v>
      </c>
      <c r="L47" s="178">
        <v>50000</v>
      </c>
      <c r="M47" s="178">
        <v>50000</v>
      </c>
    </row>
    <row r="48" spans="2:13" ht="15" customHeight="1" x14ac:dyDescent="0.25">
      <c r="B48" s="10" t="s">
        <v>0</v>
      </c>
      <c r="C48" s="11" t="s">
        <v>1</v>
      </c>
      <c r="D48" s="11">
        <v>3</v>
      </c>
      <c r="E48" s="4">
        <v>4</v>
      </c>
      <c r="F48" s="4">
        <v>3</v>
      </c>
      <c r="G48" s="4">
        <v>1</v>
      </c>
      <c r="H48" s="16">
        <v>343</v>
      </c>
      <c r="I48" s="15" t="s">
        <v>23</v>
      </c>
      <c r="J48" s="103">
        <v>11</v>
      </c>
      <c r="K48" s="178">
        <v>5000</v>
      </c>
      <c r="L48" s="178">
        <v>5000</v>
      </c>
      <c r="M48" s="178">
        <v>5000</v>
      </c>
    </row>
    <row r="49" spans="2:13" ht="15" customHeight="1" x14ac:dyDescent="0.25">
      <c r="B49" s="10" t="s">
        <v>0</v>
      </c>
      <c r="C49" s="11" t="s">
        <v>1</v>
      </c>
      <c r="D49" s="11">
        <v>3</v>
      </c>
      <c r="E49" s="4">
        <v>4</v>
      </c>
      <c r="F49" s="4">
        <v>3</v>
      </c>
      <c r="G49" s="4">
        <v>3</v>
      </c>
      <c r="H49" s="16">
        <v>343</v>
      </c>
      <c r="I49" s="15" t="s">
        <v>24</v>
      </c>
      <c r="J49" s="103">
        <v>11</v>
      </c>
      <c r="K49" s="178">
        <v>15000</v>
      </c>
      <c r="L49" s="178">
        <v>15000</v>
      </c>
      <c r="M49" s="178">
        <v>15000</v>
      </c>
    </row>
    <row r="50" spans="2:13" ht="15" customHeight="1" x14ac:dyDescent="0.25">
      <c r="B50" s="10" t="s">
        <v>0</v>
      </c>
      <c r="C50" s="11" t="s">
        <v>1</v>
      </c>
      <c r="D50" s="17">
        <v>3</v>
      </c>
      <c r="E50" s="18">
        <v>4</v>
      </c>
      <c r="F50" s="18">
        <v>3</v>
      </c>
      <c r="G50" s="18">
        <v>4</v>
      </c>
      <c r="H50" s="24">
        <v>343</v>
      </c>
      <c r="I50" s="15" t="s">
        <v>25</v>
      </c>
      <c r="J50" s="103">
        <v>11</v>
      </c>
      <c r="K50" s="178">
        <v>5000</v>
      </c>
      <c r="L50" s="178">
        <v>5000</v>
      </c>
      <c r="M50" s="178">
        <v>5000</v>
      </c>
    </row>
    <row r="51" spans="2:13" ht="15" customHeight="1" x14ac:dyDescent="0.25">
      <c r="B51" s="10" t="s">
        <v>0</v>
      </c>
      <c r="C51" s="11" t="s">
        <v>1</v>
      </c>
      <c r="D51" s="11">
        <v>3</v>
      </c>
      <c r="E51" s="4">
        <v>8</v>
      </c>
      <c r="F51" s="4">
        <v>3</v>
      </c>
      <c r="G51" s="4">
        <v>1</v>
      </c>
      <c r="H51" s="16">
        <v>383</v>
      </c>
      <c r="I51" s="123" t="s">
        <v>107</v>
      </c>
      <c r="J51" s="103">
        <v>11</v>
      </c>
      <c r="K51" s="178">
        <v>50000</v>
      </c>
      <c r="L51" s="178">
        <v>50000</v>
      </c>
      <c r="M51" s="178">
        <v>50000</v>
      </c>
    </row>
    <row r="52" spans="2:13" ht="41.25" customHeight="1" x14ac:dyDescent="0.25">
      <c r="B52" s="5" t="s">
        <v>0</v>
      </c>
      <c r="C52" s="6" t="s">
        <v>1</v>
      </c>
      <c r="D52" s="6"/>
      <c r="E52" s="7"/>
      <c r="F52" s="7"/>
      <c r="G52" s="7"/>
      <c r="H52" s="8"/>
      <c r="I52" s="9" t="s">
        <v>93</v>
      </c>
      <c r="J52" s="185">
        <v>52</v>
      </c>
      <c r="K52" s="196">
        <f t="shared" ref="K52:M52" si="8">SUM(K54)</f>
        <v>200000</v>
      </c>
      <c r="L52" s="196">
        <f t="shared" si="8"/>
        <v>200000</v>
      </c>
      <c r="M52" s="196">
        <f t="shared" si="8"/>
        <v>200000</v>
      </c>
    </row>
    <row r="53" spans="2:13" ht="15.75" customHeight="1" x14ac:dyDescent="0.25">
      <c r="B53" s="5" t="s">
        <v>0</v>
      </c>
      <c r="C53" s="6" t="s">
        <v>1</v>
      </c>
      <c r="D53" s="243"/>
      <c r="E53" s="244"/>
      <c r="F53" s="244"/>
      <c r="G53" s="8"/>
      <c r="H53" s="245">
        <v>32</v>
      </c>
      <c r="I53" s="9" t="s">
        <v>86</v>
      </c>
      <c r="J53" s="185">
        <v>52</v>
      </c>
      <c r="K53" s="196">
        <f t="shared" ref="K53:M53" si="9">K54</f>
        <v>200000</v>
      </c>
      <c r="L53" s="196">
        <f t="shared" si="9"/>
        <v>200000</v>
      </c>
      <c r="M53" s="196">
        <f t="shared" si="9"/>
        <v>200000</v>
      </c>
    </row>
    <row r="54" spans="2:13" ht="15" customHeight="1" x14ac:dyDescent="0.25">
      <c r="B54" s="10" t="s">
        <v>0</v>
      </c>
      <c r="C54" s="11" t="s">
        <v>1</v>
      </c>
      <c r="D54" s="17">
        <v>3</v>
      </c>
      <c r="E54" s="18">
        <v>2</v>
      </c>
      <c r="F54" s="18">
        <v>4</v>
      </c>
      <c r="G54" s="23">
        <v>1</v>
      </c>
      <c r="H54" s="51">
        <v>324</v>
      </c>
      <c r="I54" s="25" t="s">
        <v>33</v>
      </c>
      <c r="J54" s="184">
        <v>52</v>
      </c>
      <c r="K54" s="178">
        <v>200000</v>
      </c>
      <c r="L54" s="178">
        <v>200000</v>
      </c>
      <c r="M54" s="178">
        <v>200000</v>
      </c>
    </row>
    <row r="55" spans="2:13" ht="52.5" customHeight="1" x14ac:dyDescent="0.25">
      <c r="B55" s="5" t="s">
        <v>0</v>
      </c>
      <c r="C55" s="6" t="s">
        <v>26</v>
      </c>
      <c r="D55" s="6"/>
      <c r="E55" s="7"/>
      <c r="F55" s="7"/>
      <c r="G55" s="7"/>
      <c r="H55" s="8"/>
      <c r="I55" s="159" t="s">
        <v>114</v>
      </c>
      <c r="J55" s="318">
        <v>11</v>
      </c>
      <c r="K55" s="141">
        <f>SUM(K58:K64)</f>
        <v>685000</v>
      </c>
      <c r="L55" s="141">
        <f>SUM(L58:L64)</f>
        <v>680000</v>
      </c>
      <c r="M55" s="115">
        <f>SUM(M58:M64)</f>
        <v>680000</v>
      </c>
    </row>
    <row r="56" spans="2:13" ht="19.5" customHeight="1" x14ac:dyDescent="0.25">
      <c r="B56" s="5" t="s">
        <v>0</v>
      </c>
      <c r="C56" s="6" t="s">
        <v>26</v>
      </c>
      <c r="D56" s="246"/>
      <c r="E56" s="247"/>
      <c r="F56" s="247"/>
      <c r="G56" s="8"/>
      <c r="H56" s="242">
        <v>32</v>
      </c>
      <c r="I56" s="159" t="s">
        <v>86</v>
      </c>
      <c r="J56" s="318">
        <v>11</v>
      </c>
      <c r="K56" s="141">
        <f>K59+K60+K61+K62+K63+K58</f>
        <v>615000</v>
      </c>
      <c r="L56" s="141">
        <f t="shared" ref="L56:M56" si="10">L59+L60+L61+L62+L63+L58</f>
        <v>610000</v>
      </c>
      <c r="M56" s="115">
        <f t="shared" si="10"/>
        <v>610000</v>
      </c>
    </row>
    <row r="57" spans="2:13" ht="19.5" customHeight="1" x14ac:dyDescent="0.25">
      <c r="B57" s="5" t="s">
        <v>0</v>
      </c>
      <c r="C57" s="246" t="s">
        <v>26</v>
      </c>
      <c r="D57" s="246"/>
      <c r="E57" s="247"/>
      <c r="F57" s="247"/>
      <c r="G57" s="8"/>
      <c r="H57" s="242">
        <v>42</v>
      </c>
      <c r="I57" s="159" t="s">
        <v>151</v>
      </c>
      <c r="J57" s="318">
        <v>11</v>
      </c>
      <c r="K57" s="141">
        <f t="shared" ref="K57:M57" si="11">K64</f>
        <v>70000</v>
      </c>
      <c r="L57" s="141">
        <f t="shared" si="11"/>
        <v>70000</v>
      </c>
      <c r="M57" s="115">
        <f t="shared" si="11"/>
        <v>70000</v>
      </c>
    </row>
    <row r="58" spans="2:13" x14ac:dyDescent="0.25">
      <c r="B58" s="211" t="s">
        <v>0</v>
      </c>
      <c r="C58" s="288" t="s">
        <v>26</v>
      </c>
      <c r="D58" s="288">
        <v>3</v>
      </c>
      <c r="E58" s="289">
        <v>2</v>
      </c>
      <c r="F58" s="289">
        <v>3</v>
      </c>
      <c r="G58" s="289">
        <v>2</v>
      </c>
      <c r="H58" s="222">
        <v>323</v>
      </c>
      <c r="I58" s="240" t="s">
        <v>58</v>
      </c>
      <c r="J58" s="241">
        <v>11</v>
      </c>
      <c r="K58" s="216">
        <v>80000</v>
      </c>
      <c r="L58" s="216">
        <v>80000</v>
      </c>
      <c r="M58" s="216">
        <v>80000</v>
      </c>
    </row>
    <row r="59" spans="2:13" ht="18.75" customHeight="1" x14ac:dyDescent="0.25">
      <c r="B59" s="10" t="s">
        <v>0</v>
      </c>
      <c r="C59" s="20" t="s">
        <v>26</v>
      </c>
      <c r="D59" s="11">
        <v>3</v>
      </c>
      <c r="E59" s="4">
        <v>2</v>
      </c>
      <c r="F59" s="4">
        <v>3</v>
      </c>
      <c r="G59" s="4">
        <v>7</v>
      </c>
      <c r="H59" s="16">
        <v>323</v>
      </c>
      <c r="I59" s="22" t="s">
        <v>20</v>
      </c>
      <c r="J59" s="103">
        <v>11</v>
      </c>
      <c r="K59" s="178">
        <v>400000</v>
      </c>
      <c r="L59" s="178">
        <v>400000</v>
      </c>
      <c r="M59" s="178">
        <v>400000</v>
      </c>
    </row>
    <row r="60" spans="2:13" x14ac:dyDescent="0.25">
      <c r="B60" s="10" t="s">
        <v>0</v>
      </c>
      <c r="C60" s="20" t="s">
        <v>26</v>
      </c>
      <c r="D60" s="17">
        <v>3</v>
      </c>
      <c r="E60" s="18">
        <v>2</v>
      </c>
      <c r="F60" s="18">
        <v>3</v>
      </c>
      <c r="G60" s="18">
        <v>9</v>
      </c>
      <c r="H60" s="24">
        <v>323</v>
      </c>
      <c r="I60" s="22" t="s">
        <v>21</v>
      </c>
      <c r="J60" s="103">
        <v>11</v>
      </c>
      <c r="K60" s="178">
        <v>40000</v>
      </c>
      <c r="L60" s="178">
        <v>40000</v>
      </c>
      <c r="M60" s="178">
        <v>40000</v>
      </c>
    </row>
    <row r="61" spans="2:13" x14ac:dyDescent="0.25">
      <c r="B61" s="10" t="s">
        <v>0</v>
      </c>
      <c r="C61" s="20" t="s">
        <v>26</v>
      </c>
      <c r="D61" s="17">
        <v>3</v>
      </c>
      <c r="E61" s="18">
        <v>2</v>
      </c>
      <c r="F61" s="18">
        <v>4</v>
      </c>
      <c r="G61" s="18">
        <v>1</v>
      </c>
      <c r="H61" s="24">
        <v>324</v>
      </c>
      <c r="I61" s="25" t="s">
        <v>33</v>
      </c>
      <c r="J61" s="103">
        <v>11</v>
      </c>
      <c r="K61" s="178">
        <v>50000</v>
      </c>
      <c r="L61" s="178">
        <v>50000</v>
      </c>
      <c r="M61" s="178">
        <v>50000</v>
      </c>
    </row>
    <row r="62" spans="2:13" x14ac:dyDescent="0.25">
      <c r="B62" s="10" t="s">
        <v>0</v>
      </c>
      <c r="C62" s="20" t="s">
        <v>26</v>
      </c>
      <c r="D62" s="11">
        <v>3</v>
      </c>
      <c r="E62" s="4">
        <v>2</v>
      </c>
      <c r="F62" s="4">
        <v>9</v>
      </c>
      <c r="G62" s="4">
        <v>1</v>
      </c>
      <c r="H62" s="16">
        <v>329</v>
      </c>
      <c r="I62" s="25" t="s">
        <v>28</v>
      </c>
      <c r="J62" s="103">
        <v>11</v>
      </c>
      <c r="K62" s="178">
        <v>20000</v>
      </c>
      <c r="L62" s="178">
        <v>20000</v>
      </c>
      <c r="M62" s="178">
        <v>20000</v>
      </c>
    </row>
    <row r="63" spans="2:13" x14ac:dyDescent="0.25">
      <c r="B63" s="10" t="s">
        <v>0</v>
      </c>
      <c r="C63" s="20" t="s">
        <v>26</v>
      </c>
      <c r="D63" s="17">
        <v>3</v>
      </c>
      <c r="E63" s="18">
        <v>2</v>
      </c>
      <c r="F63" s="18">
        <v>9</v>
      </c>
      <c r="G63" s="18">
        <v>4</v>
      </c>
      <c r="H63" s="24">
        <v>329</v>
      </c>
      <c r="I63" s="15" t="s">
        <v>29</v>
      </c>
      <c r="J63" s="103">
        <v>11</v>
      </c>
      <c r="K63" s="178">
        <v>25000</v>
      </c>
      <c r="L63" s="178">
        <v>20000</v>
      </c>
      <c r="M63" s="178">
        <v>20000</v>
      </c>
    </row>
    <row r="64" spans="2:13" x14ac:dyDescent="0.25">
      <c r="B64" s="211" t="s">
        <v>0</v>
      </c>
      <c r="C64" s="288" t="s">
        <v>26</v>
      </c>
      <c r="D64" s="290">
        <v>4</v>
      </c>
      <c r="E64" s="291">
        <v>2</v>
      </c>
      <c r="F64" s="291">
        <v>6</v>
      </c>
      <c r="G64" s="214">
        <v>2</v>
      </c>
      <c r="H64" s="292">
        <v>426</v>
      </c>
      <c r="I64" s="293" t="s">
        <v>54</v>
      </c>
      <c r="J64" s="241">
        <v>11</v>
      </c>
      <c r="K64" s="235">
        <v>70000</v>
      </c>
      <c r="L64" s="235">
        <v>70000</v>
      </c>
      <c r="M64" s="216">
        <v>70000</v>
      </c>
    </row>
    <row r="65" spans="2:13" ht="25.5" customHeight="1" x14ac:dyDescent="0.25">
      <c r="B65" s="5" t="s">
        <v>0</v>
      </c>
      <c r="C65" s="6" t="s">
        <v>40</v>
      </c>
      <c r="D65" s="6"/>
      <c r="E65" s="7"/>
      <c r="F65" s="7"/>
      <c r="G65" s="7"/>
      <c r="H65" s="8"/>
      <c r="I65" s="9" t="s">
        <v>41</v>
      </c>
      <c r="J65" s="318">
        <v>11</v>
      </c>
      <c r="K65" s="141">
        <f>SUM(K68:K71)</f>
        <v>720000</v>
      </c>
      <c r="L65" s="141">
        <f>SUM(L68:L71)</f>
        <v>720000</v>
      </c>
      <c r="M65" s="115">
        <f>SUM(M68:M71)</f>
        <v>720000</v>
      </c>
    </row>
    <row r="66" spans="2:13" ht="21" customHeight="1" x14ac:dyDescent="0.25">
      <c r="B66" s="5" t="s">
        <v>0</v>
      </c>
      <c r="C66" s="6" t="s">
        <v>40</v>
      </c>
      <c r="D66" s="246"/>
      <c r="E66" s="247"/>
      <c r="F66" s="247"/>
      <c r="G66" s="8"/>
      <c r="H66" s="242">
        <v>32</v>
      </c>
      <c r="I66" s="248" t="s">
        <v>86</v>
      </c>
      <c r="J66" s="318">
        <v>11</v>
      </c>
      <c r="K66" s="141">
        <f>K68+K69+K70</f>
        <v>640000</v>
      </c>
      <c r="L66" s="141">
        <f t="shared" ref="L66:M66" si="12">L68+L69+L70</f>
        <v>640000</v>
      </c>
      <c r="M66" s="115">
        <f t="shared" si="12"/>
        <v>640000</v>
      </c>
    </row>
    <row r="67" spans="2:13" ht="21" customHeight="1" x14ac:dyDescent="0.25">
      <c r="B67" s="5" t="s">
        <v>0</v>
      </c>
      <c r="C67" s="6" t="s">
        <v>40</v>
      </c>
      <c r="D67" s="246"/>
      <c r="E67" s="247"/>
      <c r="F67" s="247"/>
      <c r="G67" s="242"/>
      <c r="H67" s="242">
        <v>38</v>
      </c>
      <c r="I67" s="248" t="s">
        <v>88</v>
      </c>
      <c r="J67" s="318">
        <v>11</v>
      </c>
      <c r="K67" s="141">
        <f>K71</f>
        <v>80000</v>
      </c>
      <c r="L67" s="141">
        <f>L71</f>
        <v>80000</v>
      </c>
      <c r="M67" s="115">
        <f>M71</f>
        <v>80000</v>
      </c>
    </row>
    <row r="68" spans="2:13" ht="17.25" customHeight="1" x14ac:dyDescent="0.25">
      <c r="B68" s="10" t="s">
        <v>0</v>
      </c>
      <c r="C68" s="11" t="s">
        <v>40</v>
      </c>
      <c r="D68" s="11">
        <v>3</v>
      </c>
      <c r="E68" s="4">
        <v>2</v>
      </c>
      <c r="F68" s="4">
        <v>3</v>
      </c>
      <c r="G68" s="4">
        <v>7</v>
      </c>
      <c r="H68" s="16">
        <v>323</v>
      </c>
      <c r="I68" s="22" t="s">
        <v>20</v>
      </c>
      <c r="J68" s="103">
        <v>11</v>
      </c>
      <c r="K68" s="178">
        <v>620000</v>
      </c>
      <c r="L68" s="178">
        <v>620000</v>
      </c>
      <c r="M68" s="178">
        <v>620000</v>
      </c>
    </row>
    <row r="69" spans="2:13" ht="15" customHeight="1" x14ac:dyDescent="0.25">
      <c r="B69" s="10" t="s">
        <v>0</v>
      </c>
      <c r="C69" s="11" t="s">
        <v>40</v>
      </c>
      <c r="D69" s="11">
        <v>3</v>
      </c>
      <c r="E69" s="4">
        <v>2</v>
      </c>
      <c r="F69" s="4">
        <v>3</v>
      </c>
      <c r="G69" s="4">
        <v>9</v>
      </c>
      <c r="H69" s="16">
        <v>323</v>
      </c>
      <c r="I69" s="43" t="s">
        <v>32</v>
      </c>
      <c r="J69" s="103">
        <v>11</v>
      </c>
      <c r="K69" s="178">
        <v>10000</v>
      </c>
      <c r="L69" s="178">
        <v>10000</v>
      </c>
      <c r="M69" s="178">
        <v>10000</v>
      </c>
    </row>
    <row r="70" spans="2:13" ht="15" customHeight="1" x14ac:dyDescent="0.25">
      <c r="B70" s="10" t="s">
        <v>0</v>
      </c>
      <c r="C70" s="11" t="s">
        <v>40</v>
      </c>
      <c r="D70" s="11">
        <v>3</v>
      </c>
      <c r="E70" s="4">
        <v>2</v>
      </c>
      <c r="F70" s="4">
        <v>4</v>
      </c>
      <c r="G70" s="4">
        <v>1</v>
      </c>
      <c r="H70" s="16">
        <v>324</v>
      </c>
      <c r="I70" s="201" t="s">
        <v>33</v>
      </c>
      <c r="J70" s="202">
        <v>11</v>
      </c>
      <c r="K70" s="203">
        <v>10000</v>
      </c>
      <c r="L70" s="203">
        <v>10000</v>
      </c>
      <c r="M70" s="203">
        <v>10000</v>
      </c>
    </row>
    <row r="71" spans="2:13" ht="15" customHeight="1" x14ac:dyDescent="0.25">
      <c r="B71" s="10" t="s">
        <v>0</v>
      </c>
      <c r="C71" s="11" t="s">
        <v>40</v>
      </c>
      <c r="D71" s="17">
        <v>3</v>
      </c>
      <c r="E71" s="18">
        <v>8</v>
      </c>
      <c r="F71" s="18">
        <v>1</v>
      </c>
      <c r="G71" s="18">
        <v>1</v>
      </c>
      <c r="H71" s="24">
        <v>381</v>
      </c>
      <c r="I71" s="204" t="s">
        <v>43</v>
      </c>
      <c r="J71" s="202">
        <v>11</v>
      </c>
      <c r="K71" s="203">
        <v>80000</v>
      </c>
      <c r="L71" s="203">
        <v>80000</v>
      </c>
      <c r="M71" s="203">
        <v>80000</v>
      </c>
    </row>
    <row r="72" spans="2:13" ht="25.5" customHeight="1" x14ac:dyDescent="0.25">
      <c r="B72" s="5" t="s">
        <v>0</v>
      </c>
      <c r="C72" s="6" t="s">
        <v>40</v>
      </c>
      <c r="D72" s="6"/>
      <c r="E72" s="7"/>
      <c r="F72" s="7"/>
      <c r="G72" s="7"/>
      <c r="H72" s="8"/>
      <c r="I72" s="9" t="s">
        <v>41</v>
      </c>
      <c r="J72" s="188">
        <v>43</v>
      </c>
      <c r="K72" s="141">
        <f>SUM(K74:K75)</f>
        <v>460000</v>
      </c>
      <c r="L72" s="141">
        <f>SUM(L74:L75)</f>
        <v>0</v>
      </c>
      <c r="M72" s="115">
        <f>SUM(M74:M75)</f>
        <v>0</v>
      </c>
    </row>
    <row r="73" spans="2:13" ht="18" customHeight="1" x14ac:dyDescent="0.25">
      <c r="B73" s="5" t="s">
        <v>0</v>
      </c>
      <c r="C73" s="6" t="s">
        <v>40</v>
      </c>
      <c r="D73" s="6"/>
      <c r="E73" s="7"/>
      <c r="F73" s="7"/>
      <c r="G73" s="8"/>
      <c r="H73" s="8">
        <v>32</v>
      </c>
      <c r="I73" s="9" t="s">
        <v>86</v>
      </c>
      <c r="J73" s="108">
        <v>43</v>
      </c>
      <c r="K73" s="141">
        <f t="shared" ref="K73:M73" si="13">K74+K75</f>
        <v>460000</v>
      </c>
      <c r="L73" s="141">
        <f t="shared" si="13"/>
        <v>0</v>
      </c>
      <c r="M73" s="115">
        <f t="shared" si="13"/>
        <v>0</v>
      </c>
    </row>
    <row r="74" spans="2:13" ht="15" customHeight="1" x14ac:dyDescent="0.25">
      <c r="B74" s="10" t="s">
        <v>0</v>
      </c>
      <c r="C74" s="11" t="s">
        <v>40</v>
      </c>
      <c r="D74" s="11">
        <v>3</v>
      </c>
      <c r="E74" s="4">
        <v>2</v>
      </c>
      <c r="F74" s="4">
        <v>3</v>
      </c>
      <c r="G74" s="4">
        <v>7</v>
      </c>
      <c r="H74" s="16">
        <v>323</v>
      </c>
      <c r="I74" s="22" t="s">
        <v>156</v>
      </c>
      <c r="J74" s="108">
        <v>43</v>
      </c>
      <c r="K74" s="178">
        <v>450000</v>
      </c>
      <c r="L74" s="178">
        <v>0</v>
      </c>
      <c r="M74" s="178">
        <v>0</v>
      </c>
    </row>
    <row r="75" spans="2:13" ht="15" customHeight="1" x14ac:dyDescent="0.25">
      <c r="B75" s="181" t="s">
        <v>0</v>
      </c>
      <c r="C75" s="156" t="s">
        <v>40</v>
      </c>
      <c r="D75" s="156">
        <v>3</v>
      </c>
      <c r="E75" s="157">
        <v>2</v>
      </c>
      <c r="F75" s="157">
        <v>3</v>
      </c>
      <c r="G75" s="157">
        <v>9</v>
      </c>
      <c r="H75" s="132">
        <v>323</v>
      </c>
      <c r="I75" s="182" t="s">
        <v>32</v>
      </c>
      <c r="J75" s="108">
        <v>43</v>
      </c>
      <c r="K75" s="178">
        <v>10000</v>
      </c>
      <c r="L75" s="178"/>
      <c r="M75" s="178"/>
    </row>
    <row r="76" spans="2:13" ht="15" customHeight="1" x14ac:dyDescent="0.25">
      <c r="B76" s="5" t="s">
        <v>0</v>
      </c>
      <c r="C76" s="6" t="s">
        <v>55</v>
      </c>
      <c r="D76" s="6"/>
      <c r="E76" s="7"/>
      <c r="F76" s="7"/>
      <c r="G76" s="7"/>
      <c r="H76" s="8"/>
      <c r="I76" s="9" t="s">
        <v>56</v>
      </c>
      <c r="J76" s="318">
        <v>11</v>
      </c>
      <c r="K76" s="141">
        <f t="shared" ref="K76:M76" si="14">SUM(K78:K82)</f>
        <v>1050000</v>
      </c>
      <c r="L76" s="141">
        <f t="shared" si="14"/>
        <v>1050000</v>
      </c>
      <c r="M76" s="115">
        <f t="shared" si="14"/>
        <v>1050000</v>
      </c>
    </row>
    <row r="77" spans="2:13" ht="15" customHeight="1" x14ac:dyDescent="0.25">
      <c r="B77" s="5" t="s">
        <v>0</v>
      </c>
      <c r="C77" s="6" t="s">
        <v>55</v>
      </c>
      <c r="D77" s="246"/>
      <c r="E77" s="247"/>
      <c r="F77" s="247"/>
      <c r="G77" s="8"/>
      <c r="H77" s="242">
        <v>32</v>
      </c>
      <c r="I77" s="9" t="s">
        <v>86</v>
      </c>
      <c r="J77" s="318">
        <v>11</v>
      </c>
      <c r="K77" s="141">
        <f t="shared" ref="K77:M77" si="15">K78+K79+K80+K81+K82</f>
        <v>1050000</v>
      </c>
      <c r="L77" s="141">
        <f t="shared" si="15"/>
        <v>1050000</v>
      </c>
      <c r="M77" s="115">
        <f t="shared" si="15"/>
        <v>1050000</v>
      </c>
    </row>
    <row r="78" spans="2:13" ht="15" customHeight="1" x14ac:dyDescent="0.25">
      <c r="B78" s="10" t="s">
        <v>0</v>
      </c>
      <c r="C78" s="11" t="s">
        <v>55</v>
      </c>
      <c r="D78" s="20">
        <v>3</v>
      </c>
      <c r="E78" s="21">
        <v>2</v>
      </c>
      <c r="F78" s="21">
        <v>2</v>
      </c>
      <c r="G78" s="21">
        <v>3</v>
      </c>
      <c r="H78" s="14">
        <v>322</v>
      </c>
      <c r="I78" s="15" t="s">
        <v>57</v>
      </c>
      <c r="J78" s="103">
        <v>11</v>
      </c>
      <c r="K78" s="175">
        <v>300000</v>
      </c>
      <c r="L78" s="175">
        <v>300000</v>
      </c>
      <c r="M78" s="319">
        <v>300000</v>
      </c>
    </row>
    <row r="79" spans="2:13" ht="15" customHeight="1" x14ac:dyDescent="0.25">
      <c r="B79" s="10" t="s">
        <v>0</v>
      </c>
      <c r="C79" s="11" t="s">
        <v>55</v>
      </c>
      <c r="D79" s="11">
        <v>3</v>
      </c>
      <c r="E79" s="4">
        <v>2</v>
      </c>
      <c r="F79" s="4">
        <v>2</v>
      </c>
      <c r="G79" s="4">
        <v>5</v>
      </c>
      <c r="H79" s="16">
        <v>322</v>
      </c>
      <c r="I79" s="15" t="s">
        <v>13</v>
      </c>
      <c r="J79" s="103">
        <v>11</v>
      </c>
      <c r="K79" s="175">
        <v>50000</v>
      </c>
      <c r="L79" s="175">
        <v>50000</v>
      </c>
      <c r="M79" s="319">
        <v>50000</v>
      </c>
    </row>
    <row r="80" spans="2:13" ht="15" customHeight="1" x14ac:dyDescent="0.25">
      <c r="B80" s="10" t="s">
        <v>0</v>
      </c>
      <c r="C80" s="11" t="s">
        <v>55</v>
      </c>
      <c r="D80" s="11">
        <v>3</v>
      </c>
      <c r="E80" s="4">
        <v>2</v>
      </c>
      <c r="F80" s="4">
        <v>3</v>
      </c>
      <c r="G80" s="23">
        <v>2</v>
      </c>
      <c r="H80" s="16">
        <v>323</v>
      </c>
      <c r="I80" s="15" t="s">
        <v>58</v>
      </c>
      <c r="J80" s="103">
        <v>11</v>
      </c>
      <c r="K80" s="175">
        <v>500000</v>
      </c>
      <c r="L80" s="175">
        <v>500000</v>
      </c>
      <c r="M80" s="319">
        <v>500000</v>
      </c>
    </row>
    <row r="81" spans="2:13" ht="15" customHeight="1" x14ac:dyDescent="0.25">
      <c r="B81" s="10" t="s">
        <v>0</v>
      </c>
      <c r="C81" s="11" t="s">
        <v>55</v>
      </c>
      <c r="D81" s="11">
        <v>3</v>
      </c>
      <c r="E81" s="4">
        <v>2</v>
      </c>
      <c r="F81" s="4">
        <v>3</v>
      </c>
      <c r="G81" s="4">
        <v>5</v>
      </c>
      <c r="H81" s="16">
        <v>323</v>
      </c>
      <c r="I81" s="15" t="s">
        <v>18</v>
      </c>
      <c r="J81" s="103">
        <v>11</v>
      </c>
      <c r="K81" s="175">
        <v>100000</v>
      </c>
      <c r="L81" s="175">
        <v>100000</v>
      </c>
      <c r="M81" s="319">
        <v>100000</v>
      </c>
    </row>
    <row r="82" spans="2:13" ht="15" customHeight="1" x14ac:dyDescent="0.25">
      <c r="B82" s="10" t="s">
        <v>0</v>
      </c>
      <c r="C82" s="11" t="s">
        <v>55</v>
      </c>
      <c r="D82" s="17">
        <v>3</v>
      </c>
      <c r="E82" s="18">
        <v>2</v>
      </c>
      <c r="F82" s="18">
        <v>3</v>
      </c>
      <c r="G82" s="18">
        <v>9</v>
      </c>
      <c r="H82" s="24">
        <v>323</v>
      </c>
      <c r="I82" s="15" t="s">
        <v>32</v>
      </c>
      <c r="J82" s="103">
        <v>11</v>
      </c>
      <c r="K82" s="175">
        <v>100000</v>
      </c>
      <c r="L82" s="175">
        <v>100000</v>
      </c>
      <c r="M82" s="319">
        <v>100000</v>
      </c>
    </row>
    <row r="83" spans="2:13" ht="38.25" customHeight="1" x14ac:dyDescent="0.25">
      <c r="B83" s="5" t="s">
        <v>0</v>
      </c>
      <c r="C83" s="6" t="s">
        <v>59</v>
      </c>
      <c r="D83" s="6"/>
      <c r="E83" s="7"/>
      <c r="F83" s="7"/>
      <c r="G83" s="7"/>
      <c r="H83" s="8"/>
      <c r="I83" s="9" t="s">
        <v>100</v>
      </c>
      <c r="J83" s="107">
        <v>43</v>
      </c>
      <c r="K83" s="141">
        <f>SUM(K86:K96)</f>
        <v>1445000</v>
      </c>
      <c r="L83" s="141">
        <f>SUM(L86:L96)</f>
        <v>1295000</v>
      </c>
      <c r="M83" s="115">
        <f>SUM(M86:M96)</f>
        <v>1295000</v>
      </c>
    </row>
    <row r="84" spans="2:13" ht="18" customHeight="1" x14ac:dyDescent="0.25">
      <c r="B84" s="5" t="s">
        <v>0</v>
      </c>
      <c r="C84" s="6" t="s">
        <v>59</v>
      </c>
      <c r="D84" s="246"/>
      <c r="E84" s="247"/>
      <c r="F84" s="247"/>
      <c r="G84" s="242"/>
      <c r="H84" s="242">
        <v>32</v>
      </c>
      <c r="I84" s="9" t="s">
        <v>86</v>
      </c>
      <c r="J84" s="108">
        <v>43</v>
      </c>
      <c r="K84" s="141">
        <f>K86+K87+K89+K90+K91+K92+K93+K88</f>
        <v>1125000</v>
      </c>
      <c r="L84" s="141">
        <f>L86+L87+L89+L90+L91+L92+L93+L88</f>
        <v>1125000</v>
      </c>
      <c r="M84" s="115">
        <f>M86+M87+M89+M90+M91+M92+M93+M88</f>
        <v>1125000</v>
      </c>
    </row>
    <row r="85" spans="2:13" ht="18" customHeight="1" x14ac:dyDescent="0.25">
      <c r="B85" s="5" t="s">
        <v>0</v>
      </c>
      <c r="C85" s="6" t="s">
        <v>59</v>
      </c>
      <c r="D85" s="246"/>
      <c r="E85" s="247"/>
      <c r="F85" s="247"/>
      <c r="G85" s="242"/>
      <c r="H85" s="242">
        <v>42</v>
      </c>
      <c r="I85" s="9" t="s">
        <v>151</v>
      </c>
      <c r="J85" s="108">
        <v>43</v>
      </c>
      <c r="K85" s="141">
        <f>K94+K95+K96</f>
        <v>320000</v>
      </c>
      <c r="L85" s="141">
        <f>L94+L95+L96</f>
        <v>170000</v>
      </c>
      <c r="M85" s="115">
        <f>M94+M95+M96</f>
        <v>170000</v>
      </c>
    </row>
    <row r="86" spans="2:13" ht="15" customHeight="1" x14ac:dyDescent="0.25">
      <c r="B86" s="10" t="s">
        <v>0</v>
      </c>
      <c r="C86" s="11" t="s">
        <v>59</v>
      </c>
      <c r="D86" s="11">
        <v>3</v>
      </c>
      <c r="E86" s="4">
        <v>2</v>
      </c>
      <c r="F86" s="4">
        <v>1</v>
      </c>
      <c r="G86" s="4">
        <v>3</v>
      </c>
      <c r="H86" s="16">
        <v>321</v>
      </c>
      <c r="I86" s="15" t="s">
        <v>9</v>
      </c>
      <c r="J86" s="108">
        <v>43</v>
      </c>
      <c r="K86" s="178">
        <v>10000</v>
      </c>
      <c r="L86" s="178">
        <v>10000</v>
      </c>
      <c r="M86" s="178">
        <v>10000</v>
      </c>
    </row>
    <row r="87" spans="2:13" ht="15" customHeight="1" x14ac:dyDescent="0.25">
      <c r="B87" s="10" t="s">
        <v>0</v>
      </c>
      <c r="C87" s="11" t="s">
        <v>59</v>
      </c>
      <c r="D87" s="11">
        <v>3</v>
      </c>
      <c r="E87" s="4">
        <v>2</v>
      </c>
      <c r="F87" s="4">
        <v>2</v>
      </c>
      <c r="G87" s="4">
        <v>1</v>
      </c>
      <c r="H87" s="16">
        <v>322</v>
      </c>
      <c r="I87" s="15" t="s">
        <v>10</v>
      </c>
      <c r="J87" s="108">
        <v>43</v>
      </c>
      <c r="K87" s="178">
        <v>5000</v>
      </c>
      <c r="L87" s="178">
        <v>5000</v>
      </c>
      <c r="M87" s="178">
        <v>5000</v>
      </c>
    </row>
    <row r="88" spans="2:13" ht="15" customHeight="1" x14ac:dyDescent="0.25">
      <c r="B88" s="211" t="s">
        <v>0</v>
      </c>
      <c r="C88" s="212" t="s">
        <v>59</v>
      </c>
      <c r="D88" s="212">
        <v>3</v>
      </c>
      <c r="E88" s="213">
        <v>2</v>
      </c>
      <c r="F88" s="213">
        <v>3</v>
      </c>
      <c r="G88" s="213">
        <v>2</v>
      </c>
      <c r="H88" s="239">
        <v>323</v>
      </c>
      <c r="I88" s="240" t="s">
        <v>47</v>
      </c>
      <c r="J88" s="108">
        <v>43</v>
      </c>
      <c r="K88" s="216">
        <v>200000</v>
      </c>
      <c r="L88" s="216">
        <v>200000</v>
      </c>
      <c r="M88" s="216">
        <v>200000</v>
      </c>
    </row>
    <row r="89" spans="2:13" ht="15" customHeight="1" x14ac:dyDescent="0.25">
      <c r="B89" s="10" t="s">
        <v>0</v>
      </c>
      <c r="C89" s="11" t="s">
        <v>59</v>
      </c>
      <c r="D89" s="11">
        <v>3</v>
      </c>
      <c r="E89" s="4">
        <v>2</v>
      </c>
      <c r="F89" s="4">
        <v>3</v>
      </c>
      <c r="G89" s="4">
        <v>7</v>
      </c>
      <c r="H89" s="16">
        <v>323</v>
      </c>
      <c r="I89" s="22" t="s">
        <v>20</v>
      </c>
      <c r="J89" s="108">
        <v>43</v>
      </c>
      <c r="K89" s="178">
        <v>30000</v>
      </c>
      <c r="L89" s="178">
        <v>30000</v>
      </c>
      <c r="M89" s="178">
        <v>30000</v>
      </c>
    </row>
    <row r="90" spans="2:13" ht="15" customHeight="1" x14ac:dyDescent="0.25">
      <c r="B90" s="10" t="s">
        <v>0</v>
      </c>
      <c r="C90" s="11" t="s">
        <v>59</v>
      </c>
      <c r="D90" s="17">
        <v>3</v>
      </c>
      <c r="E90" s="18">
        <v>2</v>
      </c>
      <c r="F90" s="18">
        <v>3</v>
      </c>
      <c r="G90" s="18">
        <v>8</v>
      </c>
      <c r="H90" s="24">
        <v>323</v>
      </c>
      <c r="I90" s="22" t="s">
        <v>27</v>
      </c>
      <c r="J90" s="265">
        <v>43</v>
      </c>
      <c r="K90" s="178">
        <v>50000</v>
      </c>
      <c r="L90" s="178">
        <v>50000</v>
      </c>
      <c r="M90" s="178">
        <v>50000</v>
      </c>
    </row>
    <row r="91" spans="2:13" ht="15" customHeight="1" x14ac:dyDescent="0.25">
      <c r="B91" s="10" t="s">
        <v>0</v>
      </c>
      <c r="C91" s="11" t="s">
        <v>59</v>
      </c>
      <c r="D91" s="17">
        <v>3</v>
      </c>
      <c r="E91" s="18">
        <v>2</v>
      </c>
      <c r="F91" s="18">
        <v>3</v>
      </c>
      <c r="G91" s="18">
        <v>9</v>
      </c>
      <c r="H91" s="24">
        <v>323</v>
      </c>
      <c r="I91" s="22" t="s">
        <v>32</v>
      </c>
      <c r="J91" s="108">
        <v>43</v>
      </c>
      <c r="K91" s="178">
        <v>20000</v>
      </c>
      <c r="L91" s="178">
        <v>20000</v>
      </c>
      <c r="M91" s="178">
        <v>20000</v>
      </c>
    </row>
    <row r="92" spans="2:13" ht="15" customHeight="1" x14ac:dyDescent="0.25">
      <c r="B92" s="10" t="s">
        <v>0</v>
      </c>
      <c r="C92" s="11" t="s">
        <v>59</v>
      </c>
      <c r="D92" s="11">
        <v>3</v>
      </c>
      <c r="E92" s="4">
        <v>2</v>
      </c>
      <c r="F92" s="4">
        <v>4</v>
      </c>
      <c r="G92" s="23">
        <v>1</v>
      </c>
      <c r="H92" s="16">
        <v>324</v>
      </c>
      <c r="I92" s="66" t="s">
        <v>33</v>
      </c>
      <c r="J92" s="108">
        <v>43</v>
      </c>
      <c r="K92" s="178">
        <v>10000</v>
      </c>
      <c r="L92" s="178">
        <v>10000</v>
      </c>
      <c r="M92" s="178">
        <v>10000</v>
      </c>
    </row>
    <row r="93" spans="2:13" ht="15" customHeight="1" x14ac:dyDescent="0.25">
      <c r="B93" s="10" t="s">
        <v>0</v>
      </c>
      <c r="C93" s="11" t="s">
        <v>59</v>
      </c>
      <c r="D93" s="17">
        <v>3</v>
      </c>
      <c r="E93" s="18">
        <v>2</v>
      </c>
      <c r="F93" s="18">
        <v>9</v>
      </c>
      <c r="G93" s="18">
        <v>1</v>
      </c>
      <c r="H93" s="24">
        <v>329</v>
      </c>
      <c r="I93" s="25" t="s">
        <v>28</v>
      </c>
      <c r="J93" s="108">
        <v>43</v>
      </c>
      <c r="K93" s="178">
        <v>800000</v>
      </c>
      <c r="L93" s="178">
        <v>800000</v>
      </c>
      <c r="M93" s="178">
        <v>800000</v>
      </c>
    </row>
    <row r="94" spans="2:13" ht="15" customHeight="1" x14ac:dyDescent="0.25">
      <c r="B94" s="10" t="s">
        <v>0</v>
      </c>
      <c r="C94" s="11" t="s">
        <v>59</v>
      </c>
      <c r="D94" s="17">
        <v>4</v>
      </c>
      <c r="E94" s="18">
        <v>2</v>
      </c>
      <c r="F94" s="18">
        <v>2</v>
      </c>
      <c r="G94" s="23">
        <v>1</v>
      </c>
      <c r="H94" s="51">
        <v>422</v>
      </c>
      <c r="I94" s="55" t="s">
        <v>48</v>
      </c>
      <c r="J94" s="108">
        <v>43</v>
      </c>
      <c r="K94" s="178">
        <v>10000</v>
      </c>
      <c r="L94" s="178">
        <v>10000</v>
      </c>
      <c r="M94" s="178">
        <v>10000</v>
      </c>
    </row>
    <row r="95" spans="2:13" ht="15" customHeight="1" x14ac:dyDescent="0.25">
      <c r="B95" s="10" t="s">
        <v>0</v>
      </c>
      <c r="C95" s="11" t="s">
        <v>59</v>
      </c>
      <c r="D95" s="17">
        <v>4</v>
      </c>
      <c r="E95" s="18">
        <v>2</v>
      </c>
      <c r="F95" s="18">
        <v>2</v>
      </c>
      <c r="G95" s="23">
        <v>7</v>
      </c>
      <c r="H95" s="51">
        <v>422</v>
      </c>
      <c r="I95" s="55" t="s">
        <v>51</v>
      </c>
      <c r="J95" s="108">
        <v>43</v>
      </c>
      <c r="K95" s="178">
        <v>10000</v>
      </c>
      <c r="L95" s="178">
        <v>10000</v>
      </c>
      <c r="M95" s="178">
        <v>10000</v>
      </c>
    </row>
    <row r="96" spans="2:13" x14ac:dyDescent="0.25">
      <c r="B96" s="211" t="s">
        <v>0</v>
      </c>
      <c r="C96" s="212" t="s">
        <v>59</v>
      </c>
      <c r="D96" s="290">
        <v>4</v>
      </c>
      <c r="E96" s="291">
        <v>2</v>
      </c>
      <c r="F96" s="291">
        <v>6</v>
      </c>
      <c r="G96" s="214">
        <v>2</v>
      </c>
      <c r="H96" s="292">
        <v>426</v>
      </c>
      <c r="I96" s="223" t="s">
        <v>54</v>
      </c>
      <c r="J96" s="108">
        <v>43</v>
      </c>
      <c r="K96" s="235">
        <v>300000</v>
      </c>
      <c r="L96" s="235">
        <v>150000</v>
      </c>
      <c r="M96" s="216">
        <v>150000</v>
      </c>
    </row>
    <row r="97" spans="2:13" ht="15" customHeight="1" x14ac:dyDescent="0.25">
      <c r="B97" s="5" t="s">
        <v>0</v>
      </c>
      <c r="C97" s="6" t="s">
        <v>60</v>
      </c>
      <c r="D97" s="6"/>
      <c r="E97" s="7"/>
      <c r="F97" s="7"/>
      <c r="G97" s="7"/>
      <c r="H97" s="8"/>
      <c r="I97" s="9" t="s">
        <v>61</v>
      </c>
      <c r="J97" s="107">
        <v>43</v>
      </c>
      <c r="K97" s="141">
        <f t="shared" ref="K97:L97" si="16">SUM(K101:K106)</f>
        <v>515000</v>
      </c>
      <c r="L97" s="141">
        <f t="shared" si="16"/>
        <v>515000</v>
      </c>
      <c r="M97" s="115">
        <f>SUM(M101:M106)</f>
        <v>565000</v>
      </c>
    </row>
    <row r="98" spans="2:13" ht="15" customHeight="1" x14ac:dyDescent="0.25">
      <c r="B98" s="5" t="s">
        <v>0</v>
      </c>
      <c r="C98" s="6" t="s">
        <v>60</v>
      </c>
      <c r="D98" s="246"/>
      <c r="E98" s="247"/>
      <c r="F98" s="247"/>
      <c r="G98" s="8"/>
      <c r="H98" s="242">
        <v>32</v>
      </c>
      <c r="I98" s="9" t="s">
        <v>86</v>
      </c>
      <c r="J98" s="108">
        <v>43</v>
      </c>
      <c r="K98" s="141">
        <f t="shared" ref="K98:M98" si="17">K101+K102+K103+K104</f>
        <v>300000</v>
      </c>
      <c r="L98" s="141">
        <f t="shared" si="17"/>
        <v>300000</v>
      </c>
      <c r="M98" s="115">
        <f t="shared" si="17"/>
        <v>350000</v>
      </c>
    </row>
    <row r="99" spans="2:13" ht="15" customHeight="1" x14ac:dyDescent="0.25">
      <c r="B99" s="5" t="s">
        <v>0</v>
      </c>
      <c r="C99" s="6" t="s">
        <v>60</v>
      </c>
      <c r="D99" s="246"/>
      <c r="E99" s="247"/>
      <c r="F99" s="247"/>
      <c r="G99" s="242"/>
      <c r="H99" s="242">
        <v>41</v>
      </c>
      <c r="I99" s="9" t="s">
        <v>150</v>
      </c>
      <c r="J99" s="108">
        <v>43</v>
      </c>
      <c r="K99" s="141">
        <f t="shared" ref="K99:M99" si="18">K105</f>
        <v>50000</v>
      </c>
      <c r="L99" s="141">
        <f t="shared" si="18"/>
        <v>50000</v>
      </c>
      <c r="M99" s="115">
        <f t="shared" si="18"/>
        <v>50000</v>
      </c>
    </row>
    <row r="100" spans="2:13" ht="15" customHeight="1" x14ac:dyDescent="0.25">
      <c r="B100" s="5" t="s">
        <v>0</v>
      </c>
      <c r="C100" s="6" t="s">
        <v>60</v>
      </c>
      <c r="D100" s="246"/>
      <c r="E100" s="247"/>
      <c r="F100" s="247"/>
      <c r="G100" s="242"/>
      <c r="H100" s="242">
        <v>42</v>
      </c>
      <c r="I100" s="9" t="s">
        <v>151</v>
      </c>
      <c r="J100" s="108">
        <v>43</v>
      </c>
      <c r="K100" s="141">
        <f t="shared" ref="K100:M100" si="19">K106</f>
        <v>165000</v>
      </c>
      <c r="L100" s="141">
        <f t="shared" si="19"/>
        <v>165000</v>
      </c>
      <c r="M100" s="115">
        <f t="shared" si="19"/>
        <v>165000</v>
      </c>
    </row>
    <row r="101" spans="2:13" ht="15" customHeight="1" x14ac:dyDescent="0.25">
      <c r="B101" s="10" t="s">
        <v>0</v>
      </c>
      <c r="C101" s="11" t="s">
        <v>60</v>
      </c>
      <c r="D101" s="20">
        <v>3</v>
      </c>
      <c r="E101" s="21">
        <v>2</v>
      </c>
      <c r="F101" s="21">
        <v>1</v>
      </c>
      <c r="G101" s="21">
        <v>1</v>
      </c>
      <c r="H101" s="14">
        <v>321</v>
      </c>
      <c r="I101" s="15" t="s">
        <v>7</v>
      </c>
      <c r="J101" s="108">
        <v>43</v>
      </c>
      <c r="K101" s="178">
        <v>100000</v>
      </c>
      <c r="L101" s="178">
        <v>100000</v>
      </c>
      <c r="M101" s="178">
        <v>150000</v>
      </c>
    </row>
    <row r="102" spans="2:13" ht="15" customHeight="1" x14ac:dyDescent="0.25">
      <c r="B102" s="10" t="s">
        <v>0</v>
      </c>
      <c r="C102" s="11" t="s">
        <v>60</v>
      </c>
      <c r="D102" s="17">
        <v>3</v>
      </c>
      <c r="E102" s="18">
        <v>2</v>
      </c>
      <c r="F102" s="18">
        <v>3</v>
      </c>
      <c r="G102" s="18">
        <v>7</v>
      </c>
      <c r="H102" s="24">
        <v>323</v>
      </c>
      <c r="I102" s="22" t="s">
        <v>20</v>
      </c>
      <c r="J102" s="108">
        <v>43</v>
      </c>
      <c r="K102" s="178">
        <v>50000</v>
      </c>
      <c r="L102" s="178">
        <v>50000</v>
      </c>
      <c r="M102" s="178">
        <v>50000</v>
      </c>
    </row>
    <row r="103" spans="2:13" ht="15" customHeight="1" x14ac:dyDescent="0.25">
      <c r="B103" s="10" t="s">
        <v>0</v>
      </c>
      <c r="C103" s="11" t="s">
        <v>60</v>
      </c>
      <c r="D103" s="17">
        <v>3</v>
      </c>
      <c r="E103" s="18">
        <v>2</v>
      </c>
      <c r="F103" s="18">
        <v>3</v>
      </c>
      <c r="G103" s="18">
        <v>8</v>
      </c>
      <c r="H103" s="24">
        <v>323</v>
      </c>
      <c r="I103" s="22" t="s">
        <v>27</v>
      </c>
      <c r="J103" s="108">
        <v>43</v>
      </c>
      <c r="K103" s="178">
        <v>50000</v>
      </c>
      <c r="L103" s="178">
        <v>50000</v>
      </c>
      <c r="M103" s="178">
        <v>50000</v>
      </c>
    </row>
    <row r="104" spans="2:13" ht="15" customHeight="1" x14ac:dyDescent="0.25">
      <c r="B104" s="10" t="s">
        <v>0</v>
      </c>
      <c r="C104" s="11" t="s">
        <v>60</v>
      </c>
      <c r="D104" s="11">
        <v>3</v>
      </c>
      <c r="E104" s="4">
        <v>2</v>
      </c>
      <c r="F104" s="4">
        <v>4</v>
      </c>
      <c r="G104" s="23">
        <v>1</v>
      </c>
      <c r="H104" s="16">
        <v>324</v>
      </c>
      <c r="I104" s="66" t="s">
        <v>33</v>
      </c>
      <c r="J104" s="108">
        <v>43</v>
      </c>
      <c r="K104" s="178">
        <v>100000</v>
      </c>
      <c r="L104" s="178">
        <v>100000</v>
      </c>
      <c r="M104" s="178">
        <v>100000</v>
      </c>
    </row>
    <row r="105" spans="2:13" ht="15" customHeight="1" x14ac:dyDescent="0.25">
      <c r="B105" s="10" t="s">
        <v>0</v>
      </c>
      <c r="C105" s="11" t="s">
        <v>60</v>
      </c>
      <c r="D105" s="11">
        <v>4</v>
      </c>
      <c r="E105" s="4">
        <v>1</v>
      </c>
      <c r="F105" s="4">
        <v>2</v>
      </c>
      <c r="G105" s="23">
        <v>3</v>
      </c>
      <c r="H105" s="23">
        <v>412</v>
      </c>
      <c r="I105" s="160" t="s">
        <v>36</v>
      </c>
      <c r="J105" s="108">
        <v>43</v>
      </c>
      <c r="K105" s="178">
        <v>50000</v>
      </c>
      <c r="L105" s="178">
        <v>50000</v>
      </c>
      <c r="M105" s="178">
        <v>50000</v>
      </c>
    </row>
    <row r="106" spans="2:13" ht="15" customHeight="1" x14ac:dyDescent="0.25">
      <c r="B106" s="10" t="s">
        <v>0</v>
      </c>
      <c r="C106" s="11" t="s">
        <v>60</v>
      </c>
      <c r="D106" s="11">
        <v>4</v>
      </c>
      <c r="E106" s="4">
        <v>2</v>
      </c>
      <c r="F106" s="4">
        <v>3</v>
      </c>
      <c r="G106" s="23">
        <v>1</v>
      </c>
      <c r="H106" s="23">
        <v>423</v>
      </c>
      <c r="I106" s="161" t="s">
        <v>117</v>
      </c>
      <c r="J106" s="108">
        <v>43</v>
      </c>
      <c r="K106" s="183">
        <v>165000</v>
      </c>
      <c r="L106" s="183">
        <v>165000</v>
      </c>
      <c r="M106" s="178">
        <v>165000</v>
      </c>
    </row>
    <row r="107" spans="2:13" ht="25.5" customHeight="1" x14ac:dyDescent="0.25">
      <c r="B107" s="5" t="s">
        <v>0</v>
      </c>
      <c r="C107" s="6" t="s">
        <v>66</v>
      </c>
      <c r="D107" s="6"/>
      <c r="E107" s="7"/>
      <c r="F107" s="7"/>
      <c r="G107" s="7"/>
      <c r="H107" s="8"/>
      <c r="I107" s="9" t="s">
        <v>62</v>
      </c>
      <c r="J107" s="318">
        <v>11</v>
      </c>
      <c r="K107" s="141">
        <f t="shared" ref="K107:M107" si="20">SUM(K109)</f>
        <v>100000</v>
      </c>
      <c r="L107" s="141">
        <f t="shared" si="20"/>
        <v>100000</v>
      </c>
      <c r="M107" s="115">
        <f t="shared" si="20"/>
        <v>100000</v>
      </c>
    </row>
    <row r="108" spans="2:13" ht="19.5" customHeight="1" x14ac:dyDescent="0.25">
      <c r="B108" s="5" t="s">
        <v>0</v>
      </c>
      <c r="C108" s="6" t="s">
        <v>66</v>
      </c>
      <c r="D108" s="6"/>
      <c r="E108" s="7"/>
      <c r="F108" s="7"/>
      <c r="G108" s="8"/>
      <c r="H108" s="8">
        <v>32</v>
      </c>
      <c r="I108" s="9" t="s">
        <v>86</v>
      </c>
      <c r="J108" s="318">
        <v>11</v>
      </c>
      <c r="K108" s="141">
        <f t="shared" ref="K108:M108" si="21">K109</f>
        <v>100000</v>
      </c>
      <c r="L108" s="141">
        <f t="shared" si="21"/>
        <v>100000</v>
      </c>
      <c r="M108" s="115">
        <f t="shared" si="21"/>
        <v>100000</v>
      </c>
    </row>
    <row r="109" spans="2:13" ht="15" customHeight="1" x14ac:dyDescent="0.25">
      <c r="B109" s="10" t="s">
        <v>0</v>
      </c>
      <c r="C109" s="11" t="s">
        <v>66</v>
      </c>
      <c r="D109" s="11">
        <v>3</v>
      </c>
      <c r="E109" s="4">
        <v>2</v>
      </c>
      <c r="F109" s="4">
        <v>3</v>
      </c>
      <c r="G109" s="4">
        <v>7</v>
      </c>
      <c r="H109" s="16">
        <v>323</v>
      </c>
      <c r="I109" s="22" t="s">
        <v>20</v>
      </c>
      <c r="J109" s="103">
        <v>11</v>
      </c>
      <c r="K109" s="178">
        <v>100000</v>
      </c>
      <c r="L109" s="178">
        <v>100000</v>
      </c>
      <c r="M109" s="178">
        <v>100000</v>
      </c>
    </row>
    <row r="110" spans="2:13" ht="25.5" customHeight="1" x14ac:dyDescent="0.25">
      <c r="B110" s="5" t="s">
        <v>0</v>
      </c>
      <c r="C110" s="6" t="s">
        <v>63</v>
      </c>
      <c r="D110" s="6"/>
      <c r="E110" s="7"/>
      <c r="F110" s="7"/>
      <c r="G110" s="7"/>
      <c r="H110" s="8"/>
      <c r="I110" s="9" t="s">
        <v>64</v>
      </c>
      <c r="J110" s="318">
        <v>11</v>
      </c>
      <c r="K110" s="141">
        <f t="shared" ref="K110:M110" si="22">SUM(K112)</f>
        <v>100000</v>
      </c>
      <c r="L110" s="141">
        <f t="shared" si="22"/>
        <v>100000</v>
      </c>
      <c r="M110" s="115">
        <f t="shared" si="22"/>
        <v>100000</v>
      </c>
    </row>
    <row r="111" spans="2:13" ht="19.5" customHeight="1" x14ac:dyDescent="0.25">
      <c r="B111" s="5" t="s">
        <v>0</v>
      </c>
      <c r="C111" s="6" t="s">
        <v>63</v>
      </c>
      <c r="D111" s="243"/>
      <c r="E111" s="244"/>
      <c r="F111" s="244"/>
      <c r="G111" s="8"/>
      <c r="H111" s="245">
        <v>36</v>
      </c>
      <c r="I111" s="9" t="s">
        <v>149</v>
      </c>
      <c r="J111" s="318">
        <v>11</v>
      </c>
      <c r="K111" s="141">
        <f t="shared" ref="K111:M111" si="23">K112</f>
        <v>100000</v>
      </c>
      <c r="L111" s="141">
        <f t="shared" si="23"/>
        <v>100000</v>
      </c>
      <c r="M111" s="115">
        <f t="shared" si="23"/>
        <v>100000</v>
      </c>
    </row>
    <row r="112" spans="2:13" ht="15" customHeight="1" x14ac:dyDescent="0.25">
      <c r="B112" s="10" t="s">
        <v>0</v>
      </c>
      <c r="C112" s="11" t="s">
        <v>63</v>
      </c>
      <c r="D112" s="17">
        <v>3</v>
      </c>
      <c r="E112" s="18">
        <v>6</v>
      </c>
      <c r="F112" s="18">
        <v>3</v>
      </c>
      <c r="G112" s="18">
        <v>1</v>
      </c>
      <c r="H112" s="24">
        <v>363</v>
      </c>
      <c r="I112" s="15" t="s">
        <v>42</v>
      </c>
      <c r="J112" s="103">
        <v>11</v>
      </c>
      <c r="K112" s="178">
        <v>100000</v>
      </c>
      <c r="L112" s="178">
        <v>100000</v>
      </c>
      <c r="M112" s="178">
        <v>100000</v>
      </c>
    </row>
    <row r="113" spans="2:13" ht="25.5" customHeight="1" x14ac:dyDescent="0.25">
      <c r="B113" s="64" t="s">
        <v>0</v>
      </c>
      <c r="C113" s="57" t="s">
        <v>67</v>
      </c>
      <c r="D113" s="57"/>
      <c r="E113" s="58"/>
      <c r="F113" s="58"/>
      <c r="G113" s="58"/>
      <c r="H113" s="59"/>
      <c r="I113" s="60" t="s">
        <v>96</v>
      </c>
      <c r="J113" s="317">
        <v>11</v>
      </c>
      <c r="K113" s="141">
        <f>SUM(K117:K124)</f>
        <v>10715000</v>
      </c>
      <c r="L113" s="141">
        <f>SUM(L117:L124)</f>
        <v>15515000</v>
      </c>
      <c r="M113" s="115">
        <f>SUM(M117:M124)</f>
        <v>15365000</v>
      </c>
    </row>
    <row r="114" spans="2:13" ht="17.25" customHeight="1" x14ac:dyDescent="0.25">
      <c r="B114" s="64" t="s">
        <v>0</v>
      </c>
      <c r="C114" s="57" t="s">
        <v>67</v>
      </c>
      <c r="D114" s="249"/>
      <c r="E114" s="250"/>
      <c r="F114" s="250"/>
      <c r="G114" s="59"/>
      <c r="H114" s="251">
        <v>32</v>
      </c>
      <c r="I114" s="60" t="s">
        <v>86</v>
      </c>
      <c r="J114" s="317">
        <v>11</v>
      </c>
      <c r="K114" s="141">
        <f>K118+K119+K120+K121+K122+K117</f>
        <v>445000</v>
      </c>
      <c r="L114" s="141">
        <f t="shared" ref="L114:M114" si="24">L118+L119+L120+L121+L122+L117</f>
        <v>445000</v>
      </c>
      <c r="M114" s="115">
        <f t="shared" si="24"/>
        <v>295000</v>
      </c>
    </row>
    <row r="115" spans="2:13" ht="18.75" customHeight="1" x14ac:dyDescent="0.25">
      <c r="B115" s="64" t="s">
        <v>0</v>
      </c>
      <c r="C115" s="57" t="s">
        <v>67</v>
      </c>
      <c r="D115" s="249"/>
      <c r="E115" s="250"/>
      <c r="F115" s="250"/>
      <c r="G115" s="251"/>
      <c r="H115" s="251">
        <v>36</v>
      </c>
      <c r="I115" s="60" t="s">
        <v>149</v>
      </c>
      <c r="J115" s="317">
        <v>11</v>
      </c>
      <c r="K115" s="294">
        <f t="shared" ref="K115:M116" si="25">K123</f>
        <v>10200000</v>
      </c>
      <c r="L115" s="141">
        <f t="shared" si="25"/>
        <v>15000000</v>
      </c>
      <c r="M115" s="115">
        <f t="shared" si="25"/>
        <v>15000000</v>
      </c>
    </row>
    <row r="116" spans="2:13" ht="18" customHeight="1" x14ac:dyDescent="0.25">
      <c r="B116" s="64" t="s">
        <v>0</v>
      </c>
      <c r="C116" s="57" t="s">
        <v>67</v>
      </c>
      <c r="D116" s="249"/>
      <c r="E116" s="250"/>
      <c r="F116" s="250"/>
      <c r="G116" s="251"/>
      <c r="H116" s="251">
        <v>42</v>
      </c>
      <c r="I116" s="60" t="s">
        <v>151</v>
      </c>
      <c r="J116" s="317">
        <v>11</v>
      </c>
      <c r="K116" s="141">
        <f t="shared" si="25"/>
        <v>70000</v>
      </c>
      <c r="L116" s="141">
        <f t="shared" si="25"/>
        <v>70000</v>
      </c>
      <c r="M116" s="115">
        <f t="shared" si="25"/>
        <v>70000</v>
      </c>
    </row>
    <row r="117" spans="2:13" x14ac:dyDescent="0.25">
      <c r="B117" s="295" t="s">
        <v>0</v>
      </c>
      <c r="C117" s="296" t="s">
        <v>67</v>
      </c>
      <c r="D117" s="220">
        <v>3</v>
      </c>
      <c r="E117" s="221">
        <v>2</v>
      </c>
      <c r="F117" s="221">
        <v>3</v>
      </c>
      <c r="G117" s="224">
        <v>2</v>
      </c>
      <c r="H117" s="225">
        <v>323</v>
      </c>
      <c r="I117" s="223" t="s">
        <v>47</v>
      </c>
      <c r="J117" s="297">
        <v>11</v>
      </c>
      <c r="K117" s="216">
        <v>80000</v>
      </c>
      <c r="L117" s="216">
        <v>80000</v>
      </c>
      <c r="M117" s="216">
        <v>80000</v>
      </c>
    </row>
    <row r="118" spans="2:13" x14ac:dyDescent="0.25">
      <c r="B118" s="65" t="s">
        <v>0</v>
      </c>
      <c r="C118" s="61" t="s">
        <v>67</v>
      </c>
      <c r="D118" s="62">
        <v>3</v>
      </c>
      <c r="E118" s="63">
        <v>2</v>
      </c>
      <c r="F118" s="63">
        <v>3</v>
      </c>
      <c r="G118" s="128">
        <v>7</v>
      </c>
      <c r="H118" s="56">
        <v>323</v>
      </c>
      <c r="I118" s="22" t="s">
        <v>20</v>
      </c>
      <c r="J118" s="103">
        <v>11</v>
      </c>
      <c r="K118" s="178">
        <v>250000</v>
      </c>
      <c r="L118" s="178">
        <v>250000</v>
      </c>
      <c r="M118" s="178">
        <v>100000</v>
      </c>
    </row>
    <row r="119" spans="2:13" ht="15" customHeight="1" x14ac:dyDescent="0.25">
      <c r="B119" s="65" t="s">
        <v>0</v>
      </c>
      <c r="C119" s="61" t="s">
        <v>67</v>
      </c>
      <c r="D119" s="62">
        <v>3</v>
      </c>
      <c r="E119" s="63">
        <v>2</v>
      </c>
      <c r="F119" s="63">
        <v>3</v>
      </c>
      <c r="G119" s="164">
        <v>9</v>
      </c>
      <c r="H119" s="56">
        <v>323</v>
      </c>
      <c r="I119" s="22" t="s">
        <v>32</v>
      </c>
      <c r="J119" s="103">
        <v>11</v>
      </c>
      <c r="K119" s="178">
        <v>50000</v>
      </c>
      <c r="L119" s="178">
        <v>50000</v>
      </c>
      <c r="M119" s="178">
        <v>50000</v>
      </c>
    </row>
    <row r="120" spans="2:13" ht="16.5" customHeight="1" x14ac:dyDescent="0.25">
      <c r="B120" s="65" t="s">
        <v>0</v>
      </c>
      <c r="C120" s="61" t="s">
        <v>67</v>
      </c>
      <c r="D120" s="11">
        <v>3</v>
      </c>
      <c r="E120" s="4">
        <v>2</v>
      </c>
      <c r="F120" s="4">
        <v>9</v>
      </c>
      <c r="G120" s="4">
        <v>1</v>
      </c>
      <c r="H120" s="16">
        <v>329</v>
      </c>
      <c r="I120" s="25" t="s">
        <v>28</v>
      </c>
      <c r="J120" s="103">
        <v>11</v>
      </c>
      <c r="K120" s="178">
        <v>30000</v>
      </c>
      <c r="L120" s="178">
        <v>30000</v>
      </c>
      <c r="M120" s="178">
        <v>30000</v>
      </c>
    </row>
    <row r="121" spans="2:13" ht="18" customHeight="1" x14ac:dyDescent="0.25">
      <c r="B121" s="65" t="s">
        <v>0</v>
      </c>
      <c r="C121" s="61" t="s">
        <v>67</v>
      </c>
      <c r="D121" s="20">
        <v>3</v>
      </c>
      <c r="E121" s="21">
        <v>2</v>
      </c>
      <c r="F121" s="21">
        <v>9</v>
      </c>
      <c r="G121" s="21">
        <v>4</v>
      </c>
      <c r="H121" s="14">
        <v>329</v>
      </c>
      <c r="I121" s="15" t="s">
        <v>29</v>
      </c>
      <c r="J121" s="103">
        <v>11</v>
      </c>
      <c r="K121" s="178">
        <v>20000</v>
      </c>
      <c r="L121" s="178">
        <v>20000</v>
      </c>
      <c r="M121" s="178">
        <v>20000</v>
      </c>
    </row>
    <row r="122" spans="2:13" ht="15" customHeight="1" x14ac:dyDescent="0.25">
      <c r="B122" s="65" t="s">
        <v>0</v>
      </c>
      <c r="C122" s="61" t="s">
        <v>67</v>
      </c>
      <c r="D122" s="20">
        <v>3</v>
      </c>
      <c r="E122" s="21">
        <v>2</v>
      </c>
      <c r="F122" s="21">
        <v>9</v>
      </c>
      <c r="G122" s="21">
        <v>9</v>
      </c>
      <c r="H122" s="14">
        <v>329</v>
      </c>
      <c r="I122" s="15" t="s">
        <v>65</v>
      </c>
      <c r="J122" s="103">
        <v>11</v>
      </c>
      <c r="K122" s="178">
        <v>15000</v>
      </c>
      <c r="L122" s="178">
        <v>15000</v>
      </c>
      <c r="M122" s="178">
        <v>15000</v>
      </c>
    </row>
    <row r="123" spans="2:13" ht="15" customHeight="1" x14ac:dyDescent="0.25">
      <c r="B123" s="65" t="s">
        <v>0</v>
      </c>
      <c r="C123" s="131" t="s">
        <v>67</v>
      </c>
      <c r="D123" s="20">
        <v>3</v>
      </c>
      <c r="E123" s="21">
        <v>6</v>
      </c>
      <c r="F123" s="21">
        <v>3</v>
      </c>
      <c r="G123" s="23">
        <v>2</v>
      </c>
      <c r="H123" s="56">
        <v>363</v>
      </c>
      <c r="I123" s="150" t="s">
        <v>39</v>
      </c>
      <c r="J123" s="103">
        <v>11</v>
      </c>
      <c r="K123" s="178">
        <v>10200000</v>
      </c>
      <c r="L123" s="178">
        <v>15000000</v>
      </c>
      <c r="M123" s="178">
        <v>15000000</v>
      </c>
    </row>
    <row r="124" spans="2:13" x14ac:dyDescent="0.25">
      <c r="B124" s="65" t="s">
        <v>0</v>
      </c>
      <c r="C124" s="131" t="s">
        <v>67</v>
      </c>
      <c r="D124" s="20">
        <v>4</v>
      </c>
      <c r="E124" s="21">
        <v>2</v>
      </c>
      <c r="F124" s="21">
        <v>6</v>
      </c>
      <c r="G124" s="23">
        <v>2</v>
      </c>
      <c r="H124" s="56">
        <v>426</v>
      </c>
      <c r="I124" s="150" t="s">
        <v>54</v>
      </c>
      <c r="J124" s="103">
        <v>11</v>
      </c>
      <c r="K124" s="178">
        <v>70000</v>
      </c>
      <c r="L124" s="178">
        <v>70000</v>
      </c>
      <c r="M124" s="178">
        <v>70000</v>
      </c>
    </row>
    <row r="125" spans="2:13" ht="25.5" customHeight="1" x14ac:dyDescent="0.25">
      <c r="B125" s="64" t="s">
        <v>0</v>
      </c>
      <c r="C125" s="57" t="s">
        <v>67</v>
      </c>
      <c r="D125" s="57"/>
      <c r="E125" s="58"/>
      <c r="F125" s="58"/>
      <c r="G125" s="58"/>
      <c r="H125" s="59"/>
      <c r="I125" s="60" t="s">
        <v>96</v>
      </c>
      <c r="J125" s="188">
        <v>43</v>
      </c>
      <c r="K125" s="141">
        <f t="shared" ref="K125:M125" si="26">SUM(K129:K132)</f>
        <v>1150000</v>
      </c>
      <c r="L125" s="141">
        <f t="shared" si="26"/>
        <v>0</v>
      </c>
      <c r="M125" s="115">
        <f t="shared" si="26"/>
        <v>0</v>
      </c>
    </row>
    <row r="126" spans="2:13" ht="18.75" customHeight="1" x14ac:dyDescent="0.25">
      <c r="B126" s="64" t="s">
        <v>0</v>
      </c>
      <c r="C126" s="57" t="s">
        <v>67</v>
      </c>
      <c r="D126" s="249"/>
      <c r="E126" s="250"/>
      <c r="F126" s="250"/>
      <c r="G126" s="59"/>
      <c r="H126" s="251">
        <v>32</v>
      </c>
      <c r="I126" s="60" t="s">
        <v>86</v>
      </c>
      <c r="J126" s="108">
        <v>43</v>
      </c>
      <c r="K126" s="141">
        <f t="shared" ref="K126:M126" si="27">K129+K130</f>
        <v>150000</v>
      </c>
      <c r="L126" s="141">
        <f t="shared" si="27"/>
        <v>0</v>
      </c>
      <c r="M126" s="115">
        <f t="shared" si="27"/>
        <v>0</v>
      </c>
    </row>
    <row r="127" spans="2:13" ht="19.5" customHeight="1" x14ac:dyDescent="0.25">
      <c r="B127" s="64" t="s">
        <v>0</v>
      </c>
      <c r="C127" s="57" t="s">
        <v>67</v>
      </c>
      <c r="D127" s="249"/>
      <c r="E127" s="250"/>
      <c r="F127" s="250"/>
      <c r="G127" s="59"/>
      <c r="H127" s="251">
        <v>36</v>
      </c>
      <c r="I127" s="60" t="s">
        <v>149</v>
      </c>
      <c r="J127" s="108">
        <v>43</v>
      </c>
      <c r="K127" s="141">
        <f t="shared" ref="K127:M127" si="28">K131</f>
        <v>900000</v>
      </c>
      <c r="L127" s="141">
        <f t="shared" si="28"/>
        <v>0</v>
      </c>
      <c r="M127" s="115">
        <f t="shared" si="28"/>
        <v>0</v>
      </c>
    </row>
    <row r="128" spans="2:13" ht="20.25" customHeight="1" x14ac:dyDescent="0.25">
      <c r="B128" s="64" t="s">
        <v>0</v>
      </c>
      <c r="C128" s="57" t="s">
        <v>67</v>
      </c>
      <c r="D128" s="249"/>
      <c r="E128" s="250"/>
      <c r="F128" s="250"/>
      <c r="G128" s="59"/>
      <c r="H128" s="251">
        <v>42</v>
      </c>
      <c r="I128" s="60" t="s">
        <v>151</v>
      </c>
      <c r="J128" s="108">
        <v>43</v>
      </c>
      <c r="K128" s="141">
        <f t="shared" ref="K128:M128" si="29">K132</f>
        <v>100000</v>
      </c>
      <c r="L128" s="141">
        <f t="shared" si="29"/>
        <v>0</v>
      </c>
      <c r="M128" s="115">
        <f t="shared" si="29"/>
        <v>0</v>
      </c>
    </row>
    <row r="129" spans="2:13" x14ac:dyDescent="0.25">
      <c r="B129" s="65" t="s">
        <v>0</v>
      </c>
      <c r="C129" s="131" t="s">
        <v>67</v>
      </c>
      <c r="D129" s="205">
        <v>3</v>
      </c>
      <c r="E129" s="206">
        <v>2</v>
      </c>
      <c r="F129" s="206">
        <v>3</v>
      </c>
      <c r="G129" s="180">
        <v>7</v>
      </c>
      <c r="H129" s="207">
        <v>323</v>
      </c>
      <c r="I129" s="182" t="s">
        <v>20</v>
      </c>
      <c r="J129" s="108">
        <v>43</v>
      </c>
      <c r="K129" s="143">
        <v>100000</v>
      </c>
      <c r="L129" s="143"/>
      <c r="M129" s="149"/>
    </row>
    <row r="130" spans="2:13" x14ac:dyDescent="0.25">
      <c r="B130" s="65" t="s">
        <v>0</v>
      </c>
      <c r="C130" s="131" t="s">
        <v>67</v>
      </c>
      <c r="D130" s="205">
        <v>3</v>
      </c>
      <c r="E130" s="206">
        <v>2</v>
      </c>
      <c r="F130" s="206">
        <v>9</v>
      </c>
      <c r="G130" s="180">
        <v>1</v>
      </c>
      <c r="H130" s="207">
        <v>329</v>
      </c>
      <c r="I130" s="182" t="s">
        <v>28</v>
      </c>
      <c r="J130" s="108">
        <v>43</v>
      </c>
      <c r="K130" s="143">
        <v>50000</v>
      </c>
      <c r="L130" s="143"/>
      <c r="M130" s="149"/>
    </row>
    <row r="131" spans="2:13" ht="15" customHeight="1" x14ac:dyDescent="0.25">
      <c r="B131" s="65" t="s">
        <v>0</v>
      </c>
      <c r="C131" s="131" t="s">
        <v>67</v>
      </c>
      <c r="D131" s="20">
        <v>3</v>
      </c>
      <c r="E131" s="21">
        <v>6</v>
      </c>
      <c r="F131" s="21">
        <v>3</v>
      </c>
      <c r="G131" s="23">
        <v>2</v>
      </c>
      <c r="H131" s="56">
        <v>363</v>
      </c>
      <c r="I131" s="150" t="s">
        <v>39</v>
      </c>
      <c r="J131" s="108">
        <v>43</v>
      </c>
      <c r="K131" s="178">
        <v>900000</v>
      </c>
      <c r="L131" s="178"/>
      <c r="M131" s="178"/>
    </row>
    <row r="132" spans="2:13" ht="15" customHeight="1" x14ac:dyDescent="0.25">
      <c r="B132" s="65" t="s">
        <v>0</v>
      </c>
      <c r="C132" s="131" t="s">
        <v>67</v>
      </c>
      <c r="D132" s="20">
        <v>4</v>
      </c>
      <c r="E132" s="21">
        <v>2</v>
      </c>
      <c r="F132" s="21">
        <v>6</v>
      </c>
      <c r="G132" s="23">
        <v>2</v>
      </c>
      <c r="H132" s="56">
        <v>426</v>
      </c>
      <c r="I132" s="150" t="s">
        <v>54</v>
      </c>
      <c r="J132" s="108">
        <v>43</v>
      </c>
      <c r="K132" s="178">
        <v>100000</v>
      </c>
      <c r="L132" s="178"/>
      <c r="M132" s="178"/>
    </row>
    <row r="133" spans="2:13" ht="25.5" customHeight="1" x14ac:dyDescent="0.25">
      <c r="B133" s="129" t="s">
        <v>0</v>
      </c>
      <c r="C133" s="130" t="s">
        <v>104</v>
      </c>
      <c r="D133" s="125"/>
      <c r="E133" s="126"/>
      <c r="F133" s="126"/>
      <c r="G133" s="126"/>
      <c r="H133" s="127"/>
      <c r="I133" s="153" t="s">
        <v>101</v>
      </c>
      <c r="J133" s="78">
        <v>12</v>
      </c>
      <c r="K133" s="197">
        <f t="shared" ref="K133:M133" si="30">SUM(K135)</f>
        <v>260000</v>
      </c>
      <c r="L133" s="197">
        <f t="shared" si="30"/>
        <v>260000</v>
      </c>
      <c r="M133" s="320">
        <f t="shared" si="30"/>
        <v>260000</v>
      </c>
    </row>
    <row r="134" spans="2:13" ht="20.25" customHeight="1" x14ac:dyDescent="0.25">
      <c r="B134" s="129" t="s">
        <v>0</v>
      </c>
      <c r="C134" s="130" t="s">
        <v>104</v>
      </c>
      <c r="D134" s="125"/>
      <c r="E134" s="126"/>
      <c r="F134" s="126"/>
      <c r="G134" s="126"/>
      <c r="H134" s="130">
        <v>32</v>
      </c>
      <c r="I134" s="153" t="s">
        <v>86</v>
      </c>
      <c r="J134" s="78">
        <v>12</v>
      </c>
      <c r="K134" s="197">
        <f t="shared" ref="K134:M134" si="31">K135</f>
        <v>260000</v>
      </c>
      <c r="L134" s="197">
        <f t="shared" si="31"/>
        <v>260000</v>
      </c>
      <c r="M134" s="320">
        <f t="shared" si="31"/>
        <v>260000</v>
      </c>
    </row>
    <row r="135" spans="2:13" ht="15" customHeight="1" x14ac:dyDescent="0.25">
      <c r="B135" s="10" t="s">
        <v>0</v>
      </c>
      <c r="C135" s="16" t="s">
        <v>104</v>
      </c>
      <c r="D135" s="11">
        <v>3</v>
      </c>
      <c r="E135" s="4">
        <v>2</v>
      </c>
      <c r="F135" s="4">
        <v>9</v>
      </c>
      <c r="G135" s="4">
        <v>4</v>
      </c>
      <c r="H135" s="16">
        <v>329</v>
      </c>
      <c r="I135" s="26" t="s">
        <v>29</v>
      </c>
      <c r="J135" s="186">
        <v>12</v>
      </c>
      <c r="K135" s="178">
        <v>260000</v>
      </c>
      <c r="L135" s="178">
        <v>260000</v>
      </c>
      <c r="M135" s="178">
        <v>260000</v>
      </c>
    </row>
    <row r="136" spans="2:13" ht="25.5" customHeight="1" x14ac:dyDescent="0.25">
      <c r="B136" s="5" t="s">
        <v>0</v>
      </c>
      <c r="C136" s="6" t="s">
        <v>91</v>
      </c>
      <c r="D136" s="6"/>
      <c r="E136" s="7"/>
      <c r="F136" s="7"/>
      <c r="G136" s="7"/>
      <c r="H136" s="8"/>
      <c r="I136" s="9" t="s">
        <v>89</v>
      </c>
      <c r="J136" s="107">
        <v>43</v>
      </c>
      <c r="K136" s="141">
        <f>SUM(K143:K177)</f>
        <v>2770000</v>
      </c>
      <c r="L136" s="141">
        <f>SUM(L143:L177)</f>
        <v>2170000</v>
      </c>
      <c r="M136" s="115">
        <f>SUM(M143:M177)</f>
        <v>2170000</v>
      </c>
    </row>
    <row r="137" spans="2:13" ht="18" customHeight="1" x14ac:dyDescent="0.25">
      <c r="B137" s="5" t="s">
        <v>0</v>
      </c>
      <c r="C137" s="6" t="s">
        <v>91</v>
      </c>
      <c r="D137" s="6"/>
      <c r="E137" s="7"/>
      <c r="F137" s="7"/>
      <c r="G137" s="8"/>
      <c r="H137" s="8">
        <v>31</v>
      </c>
      <c r="I137" s="9" t="s">
        <v>85</v>
      </c>
      <c r="J137" s="155">
        <v>43</v>
      </c>
      <c r="K137" s="141">
        <f t="shared" ref="K137:M137" si="32">K143+K144+K145+K146+K147</f>
        <v>190000</v>
      </c>
      <c r="L137" s="141">
        <f t="shared" si="32"/>
        <v>190000</v>
      </c>
      <c r="M137" s="115">
        <f t="shared" si="32"/>
        <v>190000</v>
      </c>
    </row>
    <row r="138" spans="2:13" ht="18" customHeight="1" x14ac:dyDescent="0.25">
      <c r="B138" s="5" t="s">
        <v>0</v>
      </c>
      <c r="C138" s="6" t="s">
        <v>91</v>
      </c>
      <c r="D138" s="6"/>
      <c r="E138" s="7"/>
      <c r="F138" s="7"/>
      <c r="G138" s="8"/>
      <c r="H138" s="8">
        <v>32</v>
      </c>
      <c r="I138" s="9" t="s">
        <v>86</v>
      </c>
      <c r="J138" s="155">
        <v>43</v>
      </c>
      <c r="K138" s="141">
        <f t="shared" ref="K138:M138" si="33">K148+K149+K150+K151+K152+K153+K154+K155+K156+K157+K158+K159+K160+K161+K162+K163+K164+K165+K166+K167</f>
        <v>2190000</v>
      </c>
      <c r="L138" s="141">
        <f t="shared" si="33"/>
        <v>1590000</v>
      </c>
      <c r="M138" s="115">
        <f t="shared" si="33"/>
        <v>1590000</v>
      </c>
    </row>
    <row r="139" spans="2:13" ht="18" customHeight="1" x14ac:dyDescent="0.25">
      <c r="B139" s="5" t="s">
        <v>0</v>
      </c>
      <c r="C139" s="6" t="s">
        <v>91</v>
      </c>
      <c r="D139" s="6"/>
      <c r="E139" s="7"/>
      <c r="F139" s="7"/>
      <c r="G139" s="8"/>
      <c r="H139" s="8">
        <v>36</v>
      </c>
      <c r="I139" s="9" t="s">
        <v>149</v>
      </c>
      <c r="J139" s="155">
        <v>43</v>
      </c>
      <c r="K139" s="141">
        <f t="shared" ref="K139:M139" si="34">K168+K169+K170+K171</f>
        <v>200000</v>
      </c>
      <c r="L139" s="141">
        <f t="shared" si="34"/>
        <v>200000</v>
      </c>
      <c r="M139" s="115">
        <f t="shared" si="34"/>
        <v>200000</v>
      </c>
    </row>
    <row r="140" spans="2:13" ht="18" customHeight="1" x14ac:dyDescent="0.25">
      <c r="B140" s="5" t="s">
        <v>0</v>
      </c>
      <c r="C140" s="6" t="s">
        <v>91</v>
      </c>
      <c r="D140" s="6"/>
      <c r="E140" s="7"/>
      <c r="F140" s="7"/>
      <c r="G140" s="8"/>
      <c r="H140" s="8">
        <v>38</v>
      </c>
      <c r="I140" s="9" t="s">
        <v>88</v>
      </c>
      <c r="J140" s="155">
        <v>43</v>
      </c>
      <c r="K140" s="141">
        <f t="shared" ref="K140:M141" si="35">K172</f>
        <v>50000</v>
      </c>
      <c r="L140" s="141">
        <f t="shared" si="35"/>
        <v>50000</v>
      </c>
      <c r="M140" s="115">
        <f t="shared" si="35"/>
        <v>50000</v>
      </c>
    </row>
    <row r="141" spans="2:13" ht="18" customHeight="1" x14ac:dyDescent="0.25">
      <c r="B141" s="5" t="s">
        <v>0</v>
      </c>
      <c r="C141" s="6" t="s">
        <v>91</v>
      </c>
      <c r="D141" s="6"/>
      <c r="E141" s="7"/>
      <c r="F141" s="7"/>
      <c r="G141" s="8"/>
      <c r="H141" s="8">
        <v>41</v>
      </c>
      <c r="I141" s="9" t="s">
        <v>150</v>
      </c>
      <c r="J141" s="155">
        <v>43</v>
      </c>
      <c r="K141" s="141">
        <f t="shared" si="35"/>
        <v>50000</v>
      </c>
      <c r="L141" s="141">
        <f t="shared" si="35"/>
        <v>50000</v>
      </c>
      <c r="M141" s="115">
        <f t="shared" si="35"/>
        <v>50000</v>
      </c>
    </row>
    <row r="142" spans="2:13" ht="18" customHeight="1" x14ac:dyDescent="0.25">
      <c r="B142" s="5" t="s">
        <v>0</v>
      </c>
      <c r="C142" s="6" t="s">
        <v>91</v>
      </c>
      <c r="D142" s="6"/>
      <c r="E142" s="7"/>
      <c r="F142" s="7"/>
      <c r="G142" s="8"/>
      <c r="H142" s="8">
        <v>42</v>
      </c>
      <c r="I142" s="9" t="s">
        <v>151</v>
      </c>
      <c r="J142" s="155">
        <v>43</v>
      </c>
      <c r="K142" s="141">
        <f>K174+K175+K176+K177</f>
        <v>90000</v>
      </c>
      <c r="L142" s="141">
        <f>L174+L175+L176+L177</f>
        <v>90000</v>
      </c>
      <c r="M142" s="115">
        <f>M174+M175+M176+M177</f>
        <v>90000</v>
      </c>
    </row>
    <row r="143" spans="2:13" ht="15" customHeight="1" x14ac:dyDescent="0.25">
      <c r="B143" s="133" t="s">
        <v>0</v>
      </c>
      <c r="C143" s="134" t="s">
        <v>91</v>
      </c>
      <c r="D143" s="134">
        <v>3</v>
      </c>
      <c r="E143" s="139">
        <v>1</v>
      </c>
      <c r="F143" s="139">
        <v>1</v>
      </c>
      <c r="G143" s="140">
        <v>1</v>
      </c>
      <c r="H143" s="140">
        <v>311</v>
      </c>
      <c r="I143" s="161" t="s">
        <v>2</v>
      </c>
      <c r="J143" s="155">
        <v>43</v>
      </c>
      <c r="K143" s="178">
        <v>50000</v>
      </c>
      <c r="L143" s="178">
        <v>50000</v>
      </c>
      <c r="M143" s="178">
        <v>50000</v>
      </c>
    </row>
    <row r="144" spans="2:13" ht="15" customHeight="1" x14ac:dyDescent="0.25">
      <c r="B144" s="10" t="s">
        <v>0</v>
      </c>
      <c r="C144" s="11" t="s">
        <v>91</v>
      </c>
      <c r="D144" s="134">
        <v>3</v>
      </c>
      <c r="E144" s="139">
        <v>1</v>
      </c>
      <c r="F144" s="139">
        <v>1</v>
      </c>
      <c r="G144" s="140">
        <v>3</v>
      </c>
      <c r="H144" s="140">
        <v>311</v>
      </c>
      <c r="I144" s="161" t="s">
        <v>3</v>
      </c>
      <c r="J144" s="155">
        <v>43</v>
      </c>
      <c r="K144" s="178">
        <v>50000</v>
      </c>
      <c r="L144" s="178">
        <v>50000</v>
      </c>
      <c r="M144" s="178">
        <v>50000</v>
      </c>
    </row>
    <row r="145" spans="2:13" ht="15" customHeight="1" x14ac:dyDescent="0.25">
      <c r="B145" s="10" t="s">
        <v>0</v>
      </c>
      <c r="C145" s="11" t="s">
        <v>91</v>
      </c>
      <c r="D145" s="134">
        <v>3</v>
      </c>
      <c r="E145" s="139">
        <v>1</v>
      </c>
      <c r="F145" s="139">
        <v>2</v>
      </c>
      <c r="G145" s="140">
        <v>1</v>
      </c>
      <c r="H145" s="140">
        <v>312</v>
      </c>
      <c r="I145" s="161" t="s">
        <v>4</v>
      </c>
      <c r="J145" s="155">
        <v>43</v>
      </c>
      <c r="K145" s="178">
        <v>20000</v>
      </c>
      <c r="L145" s="178">
        <v>20000</v>
      </c>
      <c r="M145" s="178">
        <v>20000</v>
      </c>
    </row>
    <row r="146" spans="2:13" ht="15" customHeight="1" x14ac:dyDescent="0.25">
      <c r="B146" s="10" t="s">
        <v>0</v>
      </c>
      <c r="C146" s="11" t="s">
        <v>91</v>
      </c>
      <c r="D146" s="134">
        <v>3</v>
      </c>
      <c r="E146" s="139">
        <v>1</v>
      </c>
      <c r="F146" s="139">
        <v>3</v>
      </c>
      <c r="G146" s="140">
        <v>2</v>
      </c>
      <c r="H146" s="140">
        <v>313</v>
      </c>
      <c r="I146" s="161" t="s">
        <v>5</v>
      </c>
      <c r="J146" s="155">
        <v>43</v>
      </c>
      <c r="K146" s="178">
        <v>50000</v>
      </c>
      <c r="L146" s="178">
        <v>50000</v>
      </c>
      <c r="M146" s="178">
        <v>50000</v>
      </c>
    </row>
    <row r="147" spans="2:13" ht="18" customHeight="1" x14ac:dyDescent="0.25">
      <c r="B147" s="10" t="s">
        <v>0</v>
      </c>
      <c r="C147" s="11" t="s">
        <v>91</v>
      </c>
      <c r="D147" s="134">
        <v>3</v>
      </c>
      <c r="E147" s="139">
        <v>1</v>
      </c>
      <c r="F147" s="139">
        <v>3</v>
      </c>
      <c r="G147" s="140">
        <v>3</v>
      </c>
      <c r="H147" s="140">
        <v>313</v>
      </c>
      <c r="I147" s="161" t="s">
        <v>6</v>
      </c>
      <c r="J147" s="155">
        <v>43</v>
      </c>
      <c r="K147" s="178">
        <v>20000</v>
      </c>
      <c r="L147" s="178">
        <v>20000</v>
      </c>
      <c r="M147" s="178">
        <v>20000</v>
      </c>
    </row>
    <row r="148" spans="2:13" ht="18" customHeight="1" x14ac:dyDescent="0.25">
      <c r="B148" s="10" t="s">
        <v>0</v>
      </c>
      <c r="C148" s="11" t="s">
        <v>91</v>
      </c>
      <c r="D148" s="134">
        <v>3</v>
      </c>
      <c r="E148" s="139">
        <v>2</v>
      </c>
      <c r="F148" s="139">
        <v>1</v>
      </c>
      <c r="G148" s="140">
        <v>1</v>
      </c>
      <c r="H148" s="140">
        <v>321</v>
      </c>
      <c r="I148" s="26" t="s">
        <v>7</v>
      </c>
      <c r="J148" s="155">
        <v>43</v>
      </c>
      <c r="K148" s="178">
        <v>30000</v>
      </c>
      <c r="L148" s="178">
        <v>30000</v>
      </c>
      <c r="M148" s="178">
        <v>30000</v>
      </c>
    </row>
    <row r="149" spans="2:13" ht="18" customHeight="1" x14ac:dyDescent="0.25">
      <c r="B149" s="10" t="s">
        <v>0</v>
      </c>
      <c r="C149" s="11" t="s">
        <v>91</v>
      </c>
      <c r="D149" s="134">
        <v>3</v>
      </c>
      <c r="E149" s="139">
        <v>2</v>
      </c>
      <c r="F149" s="139">
        <v>1</v>
      </c>
      <c r="G149" s="140">
        <v>2</v>
      </c>
      <c r="H149" s="140">
        <v>321</v>
      </c>
      <c r="I149" s="26" t="s">
        <v>8</v>
      </c>
      <c r="J149" s="155">
        <v>43</v>
      </c>
      <c r="K149" s="178">
        <v>30000</v>
      </c>
      <c r="L149" s="178">
        <v>30000</v>
      </c>
      <c r="M149" s="178">
        <v>30000</v>
      </c>
    </row>
    <row r="150" spans="2:13" ht="18" customHeight="1" x14ac:dyDescent="0.25">
      <c r="B150" s="10" t="s">
        <v>0</v>
      </c>
      <c r="C150" s="11" t="s">
        <v>91</v>
      </c>
      <c r="D150" s="134">
        <v>3</v>
      </c>
      <c r="E150" s="139">
        <v>2</v>
      </c>
      <c r="F150" s="139">
        <v>2</v>
      </c>
      <c r="G150" s="140">
        <v>1</v>
      </c>
      <c r="H150" s="140">
        <v>322</v>
      </c>
      <c r="I150" s="26" t="s">
        <v>10</v>
      </c>
      <c r="J150" s="155">
        <v>43</v>
      </c>
      <c r="K150" s="178">
        <v>50000</v>
      </c>
      <c r="L150" s="178">
        <v>50000</v>
      </c>
      <c r="M150" s="178">
        <v>50000</v>
      </c>
    </row>
    <row r="151" spans="2:13" ht="15" customHeight="1" x14ac:dyDescent="0.25">
      <c r="B151" s="10" t="s">
        <v>0</v>
      </c>
      <c r="C151" s="11" t="s">
        <v>91</v>
      </c>
      <c r="D151" s="134">
        <v>3</v>
      </c>
      <c r="E151" s="139">
        <v>2</v>
      </c>
      <c r="F151" s="139">
        <v>2</v>
      </c>
      <c r="G151" s="140">
        <v>2</v>
      </c>
      <c r="H151" s="140">
        <v>322</v>
      </c>
      <c r="I151" s="162" t="s">
        <v>30</v>
      </c>
      <c r="J151" s="155">
        <v>43</v>
      </c>
      <c r="K151" s="178">
        <v>20000</v>
      </c>
      <c r="L151" s="178">
        <v>20000</v>
      </c>
      <c r="M151" s="178">
        <v>20000</v>
      </c>
    </row>
    <row r="152" spans="2:13" ht="15" customHeight="1" x14ac:dyDescent="0.25">
      <c r="B152" s="10" t="s">
        <v>0</v>
      </c>
      <c r="C152" s="11" t="s">
        <v>91</v>
      </c>
      <c r="D152" s="134">
        <v>3</v>
      </c>
      <c r="E152" s="139">
        <v>2</v>
      </c>
      <c r="F152" s="139">
        <v>2</v>
      </c>
      <c r="G152" s="140">
        <v>3</v>
      </c>
      <c r="H152" s="140">
        <v>322</v>
      </c>
      <c r="I152" s="162" t="s">
        <v>57</v>
      </c>
      <c r="J152" s="155">
        <v>43</v>
      </c>
      <c r="K152" s="178">
        <v>50000</v>
      </c>
      <c r="L152" s="178">
        <v>50000</v>
      </c>
      <c r="M152" s="178">
        <v>50000</v>
      </c>
    </row>
    <row r="153" spans="2:13" ht="15" customHeight="1" x14ac:dyDescent="0.25">
      <c r="B153" s="10" t="s">
        <v>0</v>
      </c>
      <c r="C153" s="11" t="s">
        <v>91</v>
      </c>
      <c r="D153" s="134">
        <v>3</v>
      </c>
      <c r="E153" s="139">
        <v>2</v>
      </c>
      <c r="F153" s="139">
        <v>2</v>
      </c>
      <c r="G153" s="140">
        <v>5</v>
      </c>
      <c r="H153" s="140">
        <v>322</v>
      </c>
      <c r="I153" s="162" t="s">
        <v>13</v>
      </c>
      <c r="J153" s="155">
        <v>43</v>
      </c>
      <c r="K153" s="178">
        <v>10000</v>
      </c>
      <c r="L153" s="178">
        <v>10000</v>
      </c>
      <c r="M153" s="178">
        <v>10000</v>
      </c>
    </row>
    <row r="154" spans="2:13" ht="15" customHeight="1" x14ac:dyDescent="0.25">
      <c r="B154" s="10" t="s">
        <v>0</v>
      </c>
      <c r="C154" s="11" t="s">
        <v>91</v>
      </c>
      <c r="D154" s="134">
        <v>3</v>
      </c>
      <c r="E154" s="139">
        <v>2</v>
      </c>
      <c r="F154" s="139">
        <v>3</v>
      </c>
      <c r="G154" s="140">
        <v>1</v>
      </c>
      <c r="H154" s="140">
        <v>323</v>
      </c>
      <c r="I154" s="163" t="s">
        <v>15</v>
      </c>
      <c r="J154" s="155">
        <v>43</v>
      </c>
      <c r="K154" s="178">
        <v>50000</v>
      </c>
      <c r="L154" s="178">
        <v>50000</v>
      </c>
      <c r="M154" s="178">
        <v>50000</v>
      </c>
    </row>
    <row r="155" spans="2:13" ht="15" customHeight="1" x14ac:dyDescent="0.25">
      <c r="B155" s="10" t="s">
        <v>0</v>
      </c>
      <c r="C155" s="11" t="s">
        <v>91</v>
      </c>
      <c r="D155" s="134">
        <v>3</v>
      </c>
      <c r="E155" s="139">
        <v>2</v>
      </c>
      <c r="F155" s="139">
        <v>3</v>
      </c>
      <c r="G155" s="140">
        <v>2</v>
      </c>
      <c r="H155" s="140">
        <v>323</v>
      </c>
      <c r="I155" s="161" t="s">
        <v>58</v>
      </c>
      <c r="J155" s="155">
        <v>43</v>
      </c>
      <c r="K155" s="178">
        <v>50000</v>
      </c>
      <c r="L155" s="178">
        <v>50000</v>
      </c>
      <c r="M155" s="178">
        <v>50000</v>
      </c>
    </row>
    <row r="156" spans="2:13" ht="15" customHeight="1" x14ac:dyDescent="0.25">
      <c r="B156" s="10" t="s">
        <v>0</v>
      </c>
      <c r="C156" s="11" t="s">
        <v>91</v>
      </c>
      <c r="D156" s="134">
        <v>3</v>
      </c>
      <c r="E156" s="139">
        <v>2</v>
      </c>
      <c r="F156" s="139">
        <v>3</v>
      </c>
      <c r="G156" s="140">
        <v>3</v>
      </c>
      <c r="H156" s="140">
        <v>323</v>
      </c>
      <c r="I156" s="22" t="s">
        <v>16</v>
      </c>
      <c r="J156" s="108">
        <v>43</v>
      </c>
      <c r="K156" s="178">
        <v>1500000</v>
      </c>
      <c r="L156" s="178">
        <v>900000</v>
      </c>
      <c r="M156" s="178">
        <v>900000</v>
      </c>
    </row>
    <row r="157" spans="2:13" ht="15" customHeight="1" x14ac:dyDescent="0.25">
      <c r="B157" s="10" t="s">
        <v>0</v>
      </c>
      <c r="C157" s="11" t="s">
        <v>91</v>
      </c>
      <c r="D157" s="134">
        <v>3</v>
      </c>
      <c r="E157" s="139">
        <v>2</v>
      </c>
      <c r="F157" s="139">
        <v>3</v>
      </c>
      <c r="G157" s="140">
        <v>4</v>
      </c>
      <c r="H157" s="140">
        <v>323</v>
      </c>
      <c r="I157" s="22" t="s">
        <v>31</v>
      </c>
      <c r="J157" s="108">
        <v>43</v>
      </c>
      <c r="K157" s="178">
        <v>50000</v>
      </c>
      <c r="L157" s="178">
        <v>50000</v>
      </c>
      <c r="M157" s="178">
        <v>50000</v>
      </c>
    </row>
    <row r="158" spans="2:13" ht="15" customHeight="1" x14ac:dyDescent="0.25">
      <c r="B158" s="10" t="s">
        <v>0</v>
      </c>
      <c r="C158" s="11" t="s">
        <v>91</v>
      </c>
      <c r="D158" s="134">
        <v>3</v>
      </c>
      <c r="E158" s="139">
        <v>2</v>
      </c>
      <c r="F158" s="139">
        <v>3</v>
      </c>
      <c r="G158" s="140">
        <v>5</v>
      </c>
      <c r="H158" s="140">
        <v>323</v>
      </c>
      <c r="I158" s="22" t="s">
        <v>18</v>
      </c>
      <c r="J158" s="108">
        <v>43</v>
      </c>
      <c r="K158" s="178">
        <v>50000</v>
      </c>
      <c r="L158" s="178">
        <v>50000</v>
      </c>
      <c r="M158" s="178">
        <v>50000</v>
      </c>
    </row>
    <row r="159" spans="2:13" ht="15" customHeight="1" x14ac:dyDescent="0.25">
      <c r="B159" s="10" t="s">
        <v>0</v>
      </c>
      <c r="C159" s="11" t="s">
        <v>91</v>
      </c>
      <c r="D159" s="134">
        <v>3</v>
      </c>
      <c r="E159" s="139">
        <v>2</v>
      </c>
      <c r="F159" s="139">
        <v>3</v>
      </c>
      <c r="G159" s="140">
        <v>6</v>
      </c>
      <c r="H159" s="140">
        <v>323</v>
      </c>
      <c r="I159" s="22" t="s">
        <v>19</v>
      </c>
      <c r="J159" s="108">
        <v>43</v>
      </c>
      <c r="K159" s="178">
        <v>10000</v>
      </c>
      <c r="L159" s="178">
        <v>10000</v>
      </c>
      <c r="M159" s="178">
        <v>10000</v>
      </c>
    </row>
    <row r="160" spans="2:13" ht="15" customHeight="1" x14ac:dyDescent="0.25">
      <c r="B160" s="10" t="s">
        <v>0</v>
      </c>
      <c r="C160" s="11" t="s">
        <v>91</v>
      </c>
      <c r="D160" s="11">
        <v>3</v>
      </c>
      <c r="E160" s="4">
        <v>2</v>
      </c>
      <c r="F160" s="4">
        <v>3</v>
      </c>
      <c r="G160" s="4">
        <v>7</v>
      </c>
      <c r="H160" s="16">
        <v>323</v>
      </c>
      <c r="I160" s="22" t="s">
        <v>20</v>
      </c>
      <c r="J160" s="108">
        <v>43</v>
      </c>
      <c r="K160" s="178">
        <v>50000</v>
      </c>
      <c r="L160" s="178">
        <v>50000</v>
      </c>
      <c r="M160" s="178">
        <v>50000</v>
      </c>
    </row>
    <row r="161" spans="2:13" ht="15" customHeight="1" x14ac:dyDescent="0.25">
      <c r="B161" s="10" t="s">
        <v>0</v>
      </c>
      <c r="C161" s="11" t="s">
        <v>91</v>
      </c>
      <c r="D161" s="11">
        <v>3</v>
      </c>
      <c r="E161" s="4">
        <v>2</v>
      </c>
      <c r="F161" s="4">
        <v>3</v>
      </c>
      <c r="G161" s="4">
        <v>8</v>
      </c>
      <c r="H161" s="16">
        <v>323</v>
      </c>
      <c r="I161" s="22" t="s">
        <v>27</v>
      </c>
      <c r="J161" s="108">
        <v>43</v>
      </c>
      <c r="K161" s="178">
        <v>50000</v>
      </c>
      <c r="L161" s="178">
        <v>50000</v>
      </c>
      <c r="M161" s="178">
        <v>50000</v>
      </c>
    </row>
    <row r="162" spans="2:13" ht="15" customHeight="1" x14ac:dyDescent="0.25">
      <c r="B162" s="10" t="s">
        <v>0</v>
      </c>
      <c r="C162" s="11" t="s">
        <v>91</v>
      </c>
      <c r="D162" s="11">
        <v>3</v>
      </c>
      <c r="E162" s="4">
        <v>2</v>
      </c>
      <c r="F162" s="4">
        <v>3</v>
      </c>
      <c r="G162" s="4">
        <v>9</v>
      </c>
      <c r="H162" s="16">
        <v>323</v>
      </c>
      <c r="I162" s="22" t="s">
        <v>32</v>
      </c>
      <c r="J162" s="108">
        <v>43</v>
      </c>
      <c r="K162" s="178">
        <v>50000</v>
      </c>
      <c r="L162" s="178">
        <v>50000</v>
      </c>
      <c r="M162" s="178">
        <v>50000</v>
      </c>
    </row>
    <row r="163" spans="2:13" ht="15" customHeight="1" x14ac:dyDescent="0.25">
      <c r="B163" s="10" t="s">
        <v>0</v>
      </c>
      <c r="C163" s="11" t="s">
        <v>91</v>
      </c>
      <c r="D163" s="11">
        <v>3</v>
      </c>
      <c r="E163" s="4">
        <v>2</v>
      </c>
      <c r="F163" s="4">
        <v>4</v>
      </c>
      <c r="G163" s="4">
        <v>1</v>
      </c>
      <c r="H163" s="16">
        <v>324</v>
      </c>
      <c r="I163" s="22" t="s">
        <v>33</v>
      </c>
      <c r="J163" s="108">
        <v>43</v>
      </c>
      <c r="K163" s="178">
        <v>50000</v>
      </c>
      <c r="L163" s="178">
        <v>50000</v>
      </c>
      <c r="M163" s="178">
        <v>50000</v>
      </c>
    </row>
    <row r="164" spans="2:13" ht="15" customHeight="1" x14ac:dyDescent="0.25">
      <c r="B164" s="10" t="s">
        <v>0</v>
      </c>
      <c r="C164" s="11" t="s">
        <v>91</v>
      </c>
      <c r="D164" s="11">
        <v>3</v>
      </c>
      <c r="E164" s="4">
        <v>2</v>
      </c>
      <c r="F164" s="4">
        <v>9</v>
      </c>
      <c r="G164" s="4">
        <v>1</v>
      </c>
      <c r="H164" s="16">
        <v>329</v>
      </c>
      <c r="I164" s="22" t="s">
        <v>28</v>
      </c>
      <c r="J164" s="108">
        <v>43</v>
      </c>
      <c r="K164" s="178">
        <v>20000</v>
      </c>
      <c r="L164" s="178">
        <v>20000</v>
      </c>
      <c r="M164" s="178">
        <v>20000</v>
      </c>
    </row>
    <row r="165" spans="2:13" ht="15" customHeight="1" x14ac:dyDescent="0.25">
      <c r="B165" s="10" t="s">
        <v>0</v>
      </c>
      <c r="C165" s="11" t="s">
        <v>91</v>
      </c>
      <c r="D165" s="11">
        <v>3</v>
      </c>
      <c r="E165" s="4">
        <v>2</v>
      </c>
      <c r="F165" s="4">
        <v>9</v>
      </c>
      <c r="G165" s="23">
        <v>3</v>
      </c>
      <c r="H165" s="23">
        <v>329</v>
      </c>
      <c r="I165" s="123" t="s">
        <v>22</v>
      </c>
      <c r="J165" s="108">
        <v>43</v>
      </c>
      <c r="K165" s="178">
        <v>10000</v>
      </c>
      <c r="L165" s="178">
        <v>10000</v>
      </c>
      <c r="M165" s="178">
        <v>10000</v>
      </c>
    </row>
    <row r="166" spans="2:13" ht="15" customHeight="1" x14ac:dyDescent="0.25">
      <c r="B166" s="211" t="s">
        <v>0</v>
      </c>
      <c r="C166" s="212" t="s">
        <v>91</v>
      </c>
      <c r="D166" s="212">
        <v>3</v>
      </c>
      <c r="E166" s="213">
        <v>2</v>
      </c>
      <c r="F166" s="213">
        <v>9</v>
      </c>
      <c r="G166" s="214">
        <v>6</v>
      </c>
      <c r="H166" s="214">
        <v>329</v>
      </c>
      <c r="I166" s="215" t="s">
        <v>130</v>
      </c>
      <c r="J166" s="108">
        <v>43</v>
      </c>
      <c r="K166" s="216">
        <v>50000</v>
      </c>
      <c r="L166" s="216">
        <v>50000</v>
      </c>
      <c r="M166" s="216">
        <v>50000</v>
      </c>
    </row>
    <row r="167" spans="2:13" ht="15" customHeight="1" x14ac:dyDescent="0.25">
      <c r="B167" s="10" t="s">
        <v>0</v>
      </c>
      <c r="C167" s="11" t="s">
        <v>91</v>
      </c>
      <c r="D167" s="11">
        <v>3</v>
      </c>
      <c r="E167" s="4">
        <v>2</v>
      </c>
      <c r="F167" s="4">
        <v>9</v>
      </c>
      <c r="G167" s="23">
        <v>9</v>
      </c>
      <c r="H167" s="23">
        <v>329</v>
      </c>
      <c r="I167" s="123" t="s">
        <v>65</v>
      </c>
      <c r="J167" s="108">
        <v>43</v>
      </c>
      <c r="K167" s="178">
        <v>10000</v>
      </c>
      <c r="L167" s="178">
        <v>10000</v>
      </c>
      <c r="M167" s="178">
        <v>10000</v>
      </c>
    </row>
    <row r="168" spans="2:13" ht="15" customHeight="1" x14ac:dyDescent="0.25">
      <c r="B168" s="10" t="s">
        <v>0</v>
      </c>
      <c r="C168" s="11" t="s">
        <v>91</v>
      </c>
      <c r="D168" s="11">
        <v>3</v>
      </c>
      <c r="E168" s="4">
        <v>6</v>
      </c>
      <c r="F168" s="4">
        <v>3</v>
      </c>
      <c r="G168" s="23">
        <v>1</v>
      </c>
      <c r="H168" s="23">
        <v>363</v>
      </c>
      <c r="I168" s="123" t="s">
        <v>42</v>
      </c>
      <c r="J168" s="108">
        <v>43</v>
      </c>
      <c r="K168" s="178">
        <v>50000</v>
      </c>
      <c r="L168" s="178">
        <v>50000</v>
      </c>
      <c r="M168" s="178">
        <v>50000</v>
      </c>
    </row>
    <row r="169" spans="2:13" ht="15" customHeight="1" x14ac:dyDescent="0.25">
      <c r="B169" s="10" t="s">
        <v>0</v>
      </c>
      <c r="C169" s="11" t="s">
        <v>91</v>
      </c>
      <c r="D169" s="11">
        <v>3</v>
      </c>
      <c r="E169" s="4">
        <v>6</v>
      </c>
      <c r="F169" s="4">
        <v>3</v>
      </c>
      <c r="G169" s="23">
        <v>2</v>
      </c>
      <c r="H169" s="23">
        <v>363</v>
      </c>
      <c r="I169" s="123" t="s">
        <v>108</v>
      </c>
      <c r="J169" s="108">
        <v>43</v>
      </c>
      <c r="K169" s="178">
        <v>50000</v>
      </c>
      <c r="L169" s="178">
        <v>50000</v>
      </c>
      <c r="M169" s="178">
        <v>50000</v>
      </c>
    </row>
    <row r="170" spans="2:13" ht="17.25" customHeight="1" x14ac:dyDescent="0.25">
      <c r="B170" s="10" t="s">
        <v>0</v>
      </c>
      <c r="C170" s="11" t="s">
        <v>91</v>
      </c>
      <c r="D170" s="11">
        <v>3</v>
      </c>
      <c r="E170" s="4">
        <v>6</v>
      </c>
      <c r="F170" s="4">
        <v>6</v>
      </c>
      <c r="G170" s="23">
        <v>1</v>
      </c>
      <c r="H170" s="23">
        <v>366</v>
      </c>
      <c r="I170" s="138" t="s">
        <v>116</v>
      </c>
      <c r="J170" s="108">
        <v>43</v>
      </c>
      <c r="K170" s="178">
        <v>50000</v>
      </c>
      <c r="L170" s="178">
        <v>50000</v>
      </c>
      <c r="M170" s="178">
        <v>50000</v>
      </c>
    </row>
    <row r="171" spans="2:13" ht="26.25" customHeight="1" x14ac:dyDescent="0.25">
      <c r="B171" s="10" t="s">
        <v>0</v>
      </c>
      <c r="C171" s="11" t="s">
        <v>91</v>
      </c>
      <c r="D171" s="11">
        <v>3</v>
      </c>
      <c r="E171" s="4">
        <v>6</v>
      </c>
      <c r="F171" s="4">
        <v>9</v>
      </c>
      <c r="G171" s="23">
        <v>2</v>
      </c>
      <c r="H171" s="23">
        <v>369</v>
      </c>
      <c r="I171" s="150" t="s">
        <v>129</v>
      </c>
      <c r="J171" s="108">
        <v>43</v>
      </c>
      <c r="K171" s="178">
        <v>50000</v>
      </c>
      <c r="L171" s="178">
        <v>50000</v>
      </c>
      <c r="M171" s="178">
        <v>50000</v>
      </c>
    </row>
    <row r="172" spans="2:13" ht="15" customHeight="1" x14ac:dyDescent="0.25">
      <c r="B172" s="181" t="s">
        <v>0</v>
      </c>
      <c r="C172" s="156" t="s">
        <v>91</v>
      </c>
      <c r="D172" s="156">
        <v>3</v>
      </c>
      <c r="E172" s="157">
        <v>8</v>
      </c>
      <c r="F172" s="157">
        <v>3</v>
      </c>
      <c r="G172" s="180">
        <v>1</v>
      </c>
      <c r="H172" s="180">
        <v>383</v>
      </c>
      <c r="I172" s="182" t="s">
        <v>107</v>
      </c>
      <c r="J172" s="108">
        <v>43</v>
      </c>
      <c r="K172" s="178">
        <v>50000</v>
      </c>
      <c r="L172" s="178">
        <v>50000</v>
      </c>
      <c r="M172" s="178">
        <v>50000</v>
      </c>
    </row>
    <row r="173" spans="2:13" ht="15" customHeight="1" x14ac:dyDescent="0.25">
      <c r="B173" s="10" t="s">
        <v>0</v>
      </c>
      <c r="C173" s="11" t="s">
        <v>91</v>
      </c>
      <c r="D173" s="11">
        <v>4</v>
      </c>
      <c r="E173" s="4">
        <v>1</v>
      </c>
      <c r="F173" s="4">
        <v>2</v>
      </c>
      <c r="G173" s="23">
        <v>3</v>
      </c>
      <c r="H173" s="23">
        <v>412</v>
      </c>
      <c r="I173" s="123" t="s">
        <v>36</v>
      </c>
      <c r="J173" s="108">
        <v>43</v>
      </c>
      <c r="K173" s="178">
        <v>50000</v>
      </c>
      <c r="L173" s="178">
        <v>50000</v>
      </c>
      <c r="M173" s="178">
        <v>50000</v>
      </c>
    </row>
    <row r="174" spans="2:13" ht="15" customHeight="1" x14ac:dyDescent="0.25">
      <c r="B174" s="10" t="s">
        <v>0</v>
      </c>
      <c r="C174" s="11" t="s">
        <v>91</v>
      </c>
      <c r="D174" s="11">
        <v>4</v>
      </c>
      <c r="E174" s="4">
        <v>2</v>
      </c>
      <c r="F174" s="4">
        <v>2</v>
      </c>
      <c r="G174" s="23">
        <v>1</v>
      </c>
      <c r="H174" s="23">
        <v>422</v>
      </c>
      <c r="I174" s="123" t="s">
        <v>48</v>
      </c>
      <c r="J174" s="108">
        <v>43</v>
      </c>
      <c r="K174" s="178">
        <v>50000</v>
      </c>
      <c r="L174" s="178">
        <v>50000</v>
      </c>
      <c r="M174" s="178">
        <v>50000</v>
      </c>
    </row>
    <row r="175" spans="2:13" ht="15" customHeight="1" x14ac:dyDescent="0.25">
      <c r="B175" s="10" t="s">
        <v>0</v>
      </c>
      <c r="C175" s="11" t="s">
        <v>91</v>
      </c>
      <c r="D175" s="11">
        <v>4</v>
      </c>
      <c r="E175" s="4">
        <v>2</v>
      </c>
      <c r="F175" s="4">
        <v>2</v>
      </c>
      <c r="G175" s="23">
        <v>2</v>
      </c>
      <c r="H175" s="23">
        <v>422</v>
      </c>
      <c r="I175" s="123" t="s">
        <v>49</v>
      </c>
      <c r="J175" s="108">
        <v>43</v>
      </c>
      <c r="K175" s="178">
        <v>10000</v>
      </c>
      <c r="L175" s="178">
        <v>10000</v>
      </c>
      <c r="M175" s="178">
        <v>10000</v>
      </c>
    </row>
    <row r="176" spans="2:13" ht="15" customHeight="1" x14ac:dyDescent="0.25">
      <c r="B176" s="10" t="s">
        <v>0</v>
      </c>
      <c r="C176" s="11" t="s">
        <v>91</v>
      </c>
      <c r="D176" s="11">
        <v>4</v>
      </c>
      <c r="E176" s="4">
        <v>2</v>
      </c>
      <c r="F176" s="4">
        <v>2</v>
      </c>
      <c r="G176" s="23">
        <v>7</v>
      </c>
      <c r="H176" s="23">
        <v>422</v>
      </c>
      <c r="I176" s="123" t="s">
        <v>51</v>
      </c>
      <c r="J176" s="108">
        <v>43</v>
      </c>
      <c r="K176" s="178">
        <v>10000</v>
      </c>
      <c r="L176" s="178">
        <v>10000</v>
      </c>
      <c r="M176" s="178">
        <v>10000</v>
      </c>
    </row>
    <row r="177" spans="2:13" ht="15" customHeight="1" x14ac:dyDescent="0.25">
      <c r="B177" s="10" t="s">
        <v>0</v>
      </c>
      <c r="C177" s="11" t="s">
        <v>91</v>
      </c>
      <c r="D177" s="11">
        <v>4</v>
      </c>
      <c r="E177" s="4">
        <v>2</v>
      </c>
      <c r="F177" s="4">
        <v>6</v>
      </c>
      <c r="G177" s="23">
        <v>2</v>
      </c>
      <c r="H177" s="23">
        <v>426</v>
      </c>
      <c r="I177" s="123" t="s">
        <v>54</v>
      </c>
      <c r="J177" s="108">
        <v>43</v>
      </c>
      <c r="K177" s="178">
        <v>20000</v>
      </c>
      <c r="L177" s="178">
        <v>20000</v>
      </c>
      <c r="M177" s="178">
        <v>20000</v>
      </c>
    </row>
    <row r="178" spans="2:13" ht="57.75" customHeight="1" x14ac:dyDescent="0.25">
      <c r="B178" s="5" t="s">
        <v>0</v>
      </c>
      <c r="C178" s="6" t="s">
        <v>92</v>
      </c>
      <c r="D178" s="6"/>
      <c r="E178" s="7"/>
      <c r="F178" s="7"/>
      <c r="G178" s="7"/>
      <c r="H178" s="8"/>
      <c r="I178" s="192" t="s">
        <v>118</v>
      </c>
      <c r="J178" s="316">
        <v>11</v>
      </c>
      <c r="K178" s="141">
        <f t="shared" ref="K178:M178" si="36">SUM(K180)</f>
        <v>0</v>
      </c>
      <c r="L178" s="141">
        <f t="shared" si="36"/>
        <v>300000</v>
      </c>
      <c r="M178" s="115">
        <f t="shared" si="36"/>
        <v>1300000</v>
      </c>
    </row>
    <row r="179" spans="2:13" ht="20.25" customHeight="1" x14ac:dyDescent="0.25">
      <c r="B179" s="5" t="s">
        <v>0</v>
      </c>
      <c r="C179" s="6" t="s">
        <v>92</v>
      </c>
      <c r="D179" s="6"/>
      <c r="E179" s="7"/>
      <c r="F179" s="7"/>
      <c r="G179" s="8"/>
      <c r="H179" s="8">
        <v>32</v>
      </c>
      <c r="I179" s="192" t="s">
        <v>86</v>
      </c>
      <c r="J179" s="316">
        <v>11</v>
      </c>
      <c r="K179" s="141">
        <f t="shared" ref="K179:M179" si="37">K180</f>
        <v>0</v>
      </c>
      <c r="L179" s="141">
        <f t="shared" si="37"/>
        <v>300000</v>
      </c>
      <c r="M179" s="115">
        <f t="shared" si="37"/>
        <v>1300000</v>
      </c>
    </row>
    <row r="180" spans="2:13" ht="15" customHeight="1" x14ac:dyDescent="0.25">
      <c r="B180" s="10" t="s">
        <v>0</v>
      </c>
      <c r="C180" s="16" t="s">
        <v>92</v>
      </c>
      <c r="D180" s="11">
        <v>3</v>
      </c>
      <c r="E180" s="4">
        <v>2</v>
      </c>
      <c r="F180" s="4">
        <v>3</v>
      </c>
      <c r="G180" s="4">
        <v>7</v>
      </c>
      <c r="H180" s="16">
        <v>323</v>
      </c>
      <c r="I180" s="22" t="s">
        <v>20</v>
      </c>
      <c r="J180" s="124">
        <v>11</v>
      </c>
      <c r="K180" s="178"/>
      <c r="L180" s="216">
        <v>300000</v>
      </c>
      <c r="M180" s="178">
        <v>1300000</v>
      </c>
    </row>
    <row r="181" spans="2:13" ht="55.5" customHeight="1" x14ac:dyDescent="0.25">
      <c r="B181" s="5" t="s">
        <v>0</v>
      </c>
      <c r="C181" s="6" t="s">
        <v>92</v>
      </c>
      <c r="D181" s="6"/>
      <c r="E181" s="7"/>
      <c r="F181" s="7"/>
      <c r="G181" s="7"/>
      <c r="H181" s="8"/>
      <c r="I181" s="192" t="s">
        <v>118</v>
      </c>
      <c r="J181" s="107">
        <v>43</v>
      </c>
      <c r="K181" s="141">
        <f t="shared" ref="K181:M181" si="38">SUM(K183:K183)</f>
        <v>1300000</v>
      </c>
      <c r="L181" s="141">
        <f t="shared" si="38"/>
        <v>1000000</v>
      </c>
      <c r="M181" s="115">
        <f t="shared" si="38"/>
        <v>0</v>
      </c>
    </row>
    <row r="182" spans="2:13" ht="18" customHeight="1" x14ac:dyDescent="0.25">
      <c r="B182" s="5" t="s">
        <v>0</v>
      </c>
      <c r="C182" s="6" t="s">
        <v>92</v>
      </c>
      <c r="D182" s="6"/>
      <c r="E182" s="7"/>
      <c r="F182" s="7"/>
      <c r="G182" s="8"/>
      <c r="H182" s="8">
        <v>32</v>
      </c>
      <c r="I182" s="192" t="s">
        <v>86</v>
      </c>
      <c r="J182" s="108">
        <v>43</v>
      </c>
      <c r="K182" s="141">
        <f t="shared" ref="K182:M182" si="39">K183</f>
        <v>1300000</v>
      </c>
      <c r="L182" s="141">
        <f t="shared" si="39"/>
        <v>1000000</v>
      </c>
      <c r="M182" s="115">
        <f t="shared" si="39"/>
        <v>0</v>
      </c>
    </row>
    <row r="183" spans="2:13" ht="15" customHeight="1" x14ac:dyDescent="0.25">
      <c r="B183" s="10" t="s">
        <v>0</v>
      </c>
      <c r="C183" s="11" t="s">
        <v>92</v>
      </c>
      <c r="D183" s="11">
        <v>3</v>
      </c>
      <c r="E183" s="4">
        <v>2</v>
      </c>
      <c r="F183" s="4">
        <v>3</v>
      </c>
      <c r="G183" s="4">
        <v>7</v>
      </c>
      <c r="H183" s="16">
        <v>323</v>
      </c>
      <c r="I183" s="22" t="s">
        <v>20</v>
      </c>
      <c r="J183" s="108">
        <v>43</v>
      </c>
      <c r="K183" s="178">
        <v>1300000</v>
      </c>
      <c r="L183" s="216">
        <v>1000000</v>
      </c>
      <c r="M183" s="178"/>
    </row>
    <row r="184" spans="2:13" ht="25.5" x14ac:dyDescent="0.25">
      <c r="B184" s="64" t="s">
        <v>0</v>
      </c>
      <c r="C184" s="57" t="s">
        <v>90</v>
      </c>
      <c r="D184" s="57"/>
      <c r="E184" s="58"/>
      <c r="F184" s="58"/>
      <c r="G184" s="58"/>
      <c r="H184" s="59"/>
      <c r="I184" s="60" t="s">
        <v>119</v>
      </c>
      <c r="J184" s="317">
        <v>11</v>
      </c>
      <c r="K184" s="141">
        <f>SUM(K186:K191)</f>
        <v>6000000</v>
      </c>
      <c r="L184" s="141">
        <f>SUM(L186:L191)</f>
        <v>3350000</v>
      </c>
      <c r="M184" s="115">
        <f>SUM(M186:M191)</f>
        <v>3600000</v>
      </c>
    </row>
    <row r="185" spans="2:13" x14ac:dyDescent="0.25">
      <c r="B185" s="64" t="s">
        <v>0</v>
      </c>
      <c r="C185" s="57" t="s">
        <v>90</v>
      </c>
      <c r="D185" s="249"/>
      <c r="E185" s="250"/>
      <c r="F185" s="250"/>
      <c r="G185" s="59"/>
      <c r="H185" s="251">
        <v>32</v>
      </c>
      <c r="I185" s="60" t="s">
        <v>86</v>
      </c>
      <c r="J185" s="317">
        <v>11</v>
      </c>
      <c r="K185" s="141">
        <f>K186+K187+K188+K189+K190+K191</f>
        <v>6000000</v>
      </c>
      <c r="L185" s="141">
        <f t="shared" ref="L185:M185" si="40">L186+L187+L188+L189+L190+L191</f>
        <v>3350000</v>
      </c>
      <c r="M185" s="115">
        <f t="shared" si="40"/>
        <v>3600000</v>
      </c>
    </row>
    <row r="186" spans="2:13" ht="15" customHeight="1" x14ac:dyDescent="0.25">
      <c r="B186" s="52" t="s">
        <v>0</v>
      </c>
      <c r="C186" s="11" t="s">
        <v>90</v>
      </c>
      <c r="D186" s="53">
        <v>3</v>
      </c>
      <c r="E186" s="54">
        <v>2</v>
      </c>
      <c r="F186" s="54">
        <v>3</v>
      </c>
      <c r="G186" s="54">
        <v>5</v>
      </c>
      <c r="H186" s="14">
        <v>323</v>
      </c>
      <c r="I186" s="55" t="s">
        <v>18</v>
      </c>
      <c r="J186" s="109">
        <v>11</v>
      </c>
      <c r="K186" s="216">
        <v>150000</v>
      </c>
      <c r="L186" s="216">
        <v>150000</v>
      </c>
      <c r="M186" s="216">
        <v>150000</v>
      </c>
    </row>
    <row r="187" spans="2:13" ht="15" customHeight="1" x14ac:dyDescent="0.25">
      <c r="B187" s="65" t="s">
        <v>0</v>
      </c>
      <c r="C187" s="61" t="s">
        <v>90</v>
      </c>
      <c r="D187" s="62">
        <v>3</v>
      </c>
      <c r="E187" s="63">
        <v>2</v>
      </c>
      <c r="F187" s="63">
        <v>3</v>
      </c>
      <c r="G187" s="63">
        <v>7</v>
      </c>
      <c r="H187" s="14">
        <v>323</v>
      </c>
      <c r="I187" s="22" t="s">
        <v>20</v>
      </c>
      <c r="J187" s="103">
        <v>11</v>
      </c>
      <c r="K187" s="216">
        <v>5000000</v>
      </c>
      <c r="L187" s="216">
        <v>2350000</v>
      </c>
      <c r="M187" s="216">
        <v>2850000</v>
      </c>
    </row>
    <row r="188" spans="2:13" ht="15" customHeight="1" x14ac:dyDescent="0.25">
      <c r="B188" s="65" t="s">
        <v>0</v>
      </c>
      <c r="C188" s="61" t="s">
        <v>90</v>
      </c>
      <c r="D188" s="62">
        <v>3</v>
      </c>
      <c r="E188" s="63">
        <v>2</v>
      </c>
      <c r="F188" s="63">
        <v>3</v>
      </c>
      <c r="G188" s="164">
        <v>8</v>
      </c>
      <c r="H188" s="56">
        <v>323</v>
      </c>
      <c r="I188" s="165" t="s">
        <v>27</v>
      </c>
      <c r="J188" s="103">
        <v>11</v>
      </c>
      <c r="K188" s="216">
        <v>500000</v>
      </c>
      <c r="L188" s="216">
        <v>500000</v>
      </c>
      <c r="M188" s="216">
        <v>250000</v>
      </c>
    </row>
    <row r="189" spans="2:13" ht="15" customHeight="1" x14ac:dyDescent="0.25">
      <c r="B189" s="65" t="s">
        <v>0</v>
      </c>
      <c r="C189" s="61" t="s">
        <v>90</v>
      </c>
      <c r="D189" s="62">
        <v>3</v>
      </c>
      <c r="E189" s="63">
        <v>2</v>
      </c>
      <c r="F189" s="63">
        <v>3</v>
      </c>
      <c r="G189" s="164">
        <v>9</v>
      </c>
      <c r="H189" s="56">
        <v>323</v>
      </c>
      <c r="I189" s="165" t="s">
        <v>32</v>
      </c>
      <c r="J189" s="103">
        <v>11</v>
      </c>
      <c r="K189" s="216">
        <v>150000</v>
      </c>
      <c r="L189" s="216">
        <v>150000</v>
      </c>
      <c r="M189" s="216">
        <v>150000</v>
      </c>
    </row>
    <row r="190" spans="2:13" ht="15" customHeight="1" x14ac:dyDescent="0.25">
      <c r="B190" s="65" t="s">
        <v>0</v>
      </c>
      <c r="C190" s="61" t="s">
        <v>90</v>
      </c>
      <c r="D190" s="62">
        <v>3</v>
      </c>
      <c r="E190" s="63">
        <v>2</v>
      </c>
      <c r="F190" s="63">
        <v>4</v>
      </c>
      <c r="G190" s="164">
        <v>1</v>
      </c>
      <c r="H190" s="56">
        <v>324</v>
      </c>
      <c r="I190" s="165" t="s">
        <v>33</v>
      </c>
      <c r="J190" s="103">
        <v>11</v>
      </c>
      <c r="K190" s="216">
        <v>100000</v>
      </c>
      <c r="L190" s="216">
        <v>100000</v>
      </c>
      <c r="M190" s="216">
        <v>100000</v>
      </c>
    </row>
    <row r="191" spans="2:13" ht="15" customHeight="1" x14ac:dyDescent="0.25">
      <c r="B191" s="65" t="s">
        <v>0</v>
      </c>
      <c r="C191" s="61" t="s">
        <v>90</v>
      </c>
      <c r="D191" s="62">
        <v>3</v>
      </c>
      <c r="E191" s="63">
        <v>2</v>
      </c>
      <c r="F191" s="63">
        <v>9</v>
      </c>
      <c r="G191" s="164">
        <v>1</v>
      </c>
      <c r="H191" s="56">
        <v>329</v>
      </c>
      <c r="I191" s="165" t="s">
        <v>28</v>
      </c>
      <c r="J191" s="103">
        <v>11</v>
      </c>
      <c r="K191" s="216">
        <v>100000</v>
      </c>
      <c r="L191" s="216">
        <v>100000</v>
      </c>
      <c r="M191" s="216">
        <v>100000</v>
      </c>
    </row>
    <row r="192" spans="2:13" ht="32.25" customHeight="1" x14ac:dyDescent="0.25">
      <c r="B192" s="129" t="s">
        <v>0</v>
      </c>
      <c r="C192" s="130" t="s">
        <v>102</v>
      </c>
      <c r="D192" s="125"/>
      <c r="E192" s="126"/>
      <c r="F192" s="126"/>
      <c r="G192" s="126"/>
      <c r="H192" s="127"/>
      <c r="I192" s="153" t="s">
        <v>99</v>
      </c>
      <c r="J192" s="78">
        <v>12</v>
      </c>
      <c r="K192" s="197">
        <f t="shared" ref="K192:M192" si="41">SUM(K194)</f>
        <v>38500</v>
      </c>
      <c r="L192" s="197">
        <f t="shared" si="41"/>
        <v>38500</v>
      </c>
      <c r="M192" s="320">
        <f t="shared" si="41"/>
        <v>38500</v>
      </c>
    </row>
    <row r="193" spans="2:13" ht="18.75" customHeight="1" x14ac:dyDescent="0.25">
      <c r="B193" s="129" t="s">
        <v>0</v>
      </c>
      <c r="C193" s="130" t="s">
        <v>102</v>
      </c>
      <c r="D193" s="125"/>
      <c r="E193" s="126"/>
      <c r="F193" s="126"/>
      <c r="G193" s="126"/>
      <c r="H193" s="130">
        <v>32</v>
      </c>
      <c r="I193" s="153" t="s">
        <v>86</v>
      </c>
      <c r="J193" s="78">
        <v>12</v>
      </c>
      <c r="K193" s="197">
        <f t="shared" ref="K193:M193" si="42">K194</f>
        <v>38500</v>
      </c>
      <c r="L193" s="197">
        <f t="shared" si="42"/>
        <v>38500</v>
      </c>
      <c r="M193" s="320">
        <f t="shared" si="42"/>
        <v>38500</v>
      </c>
    </row>
    <row r="194" spans="2:13" ht="15" customHeight="1" x14ac:dyDescent="0.25">
      <c r="B194" s="10" t="s">
        <v>0</v>
      </c>
      <c r="C194" s="16" t="s">
        <v>102</v>
      </c>
      <c r="D194" s="11">
        <v>3</v>
      </c>
      <c r="E194" s="4">
        <v>2</v>
      </c>
      <c r="F194" s="4">
        <v>9</v>
      </c>
      <c r="G194" s="4">
        <v>4</v>
      </c>
      <c r="H194" s="16">
        <v>329</v>
      </c>
      <c r="I194" s="26" t="s">
        <v>29</v>
      </c>
      <c r="J194" s="186">
        <v>12</v>
      </c>
      <c r="K194" s="178">
        <v>38500</v>
      </c>
      <c r="L194" s="178">
        <v>38500</v>
      </c>
      <c r="M194" s="178">
        <v>38500</v>
      </c>
    </row>
    <row r="195" spans="2:13" ht="25.5" customHeight="1" x14ac:dyDescent="0.25">
      <c r="B195" s="5" t="s">
        <v>0</v>
      </c>
      <c r="C195" s="6" t="s">
        <v>103</v>
      </c>
      <c r="D195" s="6"/>
      <c r="E195" s="7"/>
      <c r="F195" s="7"/>
      <c r="G195" s="7"/>
      <c r="H195" s="8"/>
      <c r="I195" s="151" t="s">
        <v>98</v>
      </c>
      <c r="J195" s="316">
        <v>11</v>
      </c>
      <c r="K195" s="141">
        <f>SUM(K197:K199)</f>
        <v>205000</v>
      </c>
      <c r="L195" s="141">
        <f>SUM(L197:L199)</f>
        <v>205000</v>
      </c>
      <c r="M195" s="115">
        <f>SUM(M197:M199)</f>
        <v>205000</v>
      </c>
    </row>
    <row r="196" spans="2:13" ht="16.5" customHeight="1" x14ac:dyDescent="0.25">
      <c r="B196" s="5" t="s">
        <v>0</v>
      </c>
      <c r="C196" s="6" t="s">
        <v>103</v>
      </c>
      <c r="D196" s="6"/>
      <c r="E196" s="7"/>
      <c r="F196" s="7"/>
      <c r="G196" s="8"/>
      <c r="H196" s="8">
        <v>32</v>
      </c>
      <c r="I196" s="151" t="s">
        <v>86</v>
      </c>
      <c r="J196" s="316">
        <v>11</v>
      </c>
      <c r="K196" s="141">
        <f>K197+K198+K199</f>
        <v>205000</v>
      </c>
      <c r="L196" s="141">
        <f t="shared" ref="L196:M196" si="43">L197+L198+L199</f>
        <v>205000</v>
      </c>
      <c r="M196" s="115">
        <f t="shared" si="43"/>
        <v>205000</v>
      </c>
    </row>
    <row r="197" spans="2:13" ht="15" customHeight="1" x14ac:dyDescent="0.25">
      <c r="B197" s="10" t="s">
        <v>0</v>
      </c>
      <c r="C197" s="16" t="s">
        <v>103</v>
      </c>
      <c r="D197" s="11">
        <v>3</v>
      </c>
      <c r="E197" s="4">
        <v>2</v>
      </c>
      <c r="F197" s="4">
        <v>3</v>
      </c>
      <c r="G197" s="4">
        <v>7</v>
      </c>
      <c r="H197" s="16">
        <v>323</v>
      </c>
      <c r="I197" s="22" t="s">
        <v>20</v>
      </c>
      <c r="J197" s="124">
        <v>11</v>
      </c>
      <c r="K197" s="178">
        <v>150000</v>
      </c>
      <c r="L197" s="178">
        <v>150000</v>
      </c>
      <c r="M197" s="178">
        <v>150000</v>
      </c>
    </row>
    <row r="198" spans="2:13" ht="15" customHeight="1" x14ac:dyDescent="0.25">
      <c r="B198" s="10" t="s">
        <v>0</v>
      </c>
      <c r="C198" s="16" t="s">
        <v>103</v>
      </c>
      <c r="D198" s="11">
        <v>3</v>
      </c>
      <c r="E198" s="4">
        <v>2</v>
      </c>
      <c r="F198" s="4">
        <v>4</v>
      </c>
      <c r="G198" s="4">
        <v>1</v>
      </c>
      <c r="H198" s="16">
        <v>324</v>
      </c>
      <c r="I198" s="22" t="s">
        <v>33</v>
      </c>
      <c r="J198" s="124">
        <v>11</v>
      </c>
      <c r="K198" s="178">
        <v>5000</v>
      </c>
      <c r="L198" s="178">
        <v>5000</v>
      </c>
      <c r="M198" s="178">
        <v>5000</v>
      </c>
    </row>
    <row r="199" spans="2:13" ht="15" customHeight="1" x14ac:dyDescent="0.25">
      <c r="B199" s="10" t="s">
        <v>0</v>
      </c>
      <c r="C199" s="16" t="s">
        <v>103</v>
      </c>
      <c r="D199" s="11">
        <v>3</v>
      </c>
      <c r="E199" s="4">
        <v>2</v>
      </c>
      <c r="F199" s="4">
        <v>9</v>
      </c>
      <c r="G199" s="4">
        <v>1</v>
      </c>
      <c r="H199" s="16">
        <v>329</v>
      </c>
      <c r="I199" s="22" t="s">
        <v>28</v>
      </c>
      <c r="J199" s="124">
        <v>11</v>
      </c>
      <c r="K199" s="178">
        <v>50000</v>
      </c>
      <c r="L199" s="178">
        <v>50000</v>
      </c>
      <c r="M199" s="178">
        <v>50000</v>
      </c>
    </row>
    <row r="200" spans="2:13" ht="15" customHeight="1" x14ac:dyDescent="0.25">
      <c r="B200" s="27" t="s">
        <v>34</v>
      </c>
      <c r="C200" s="28" t="s">
        <v>45</v>
      </c>
      <c r="D200" s="28"/>
      <c r="E200" s="29"/>
      <c r="F200" s="29"/>
      <c r="G200" s="29"/>
      <c r="H200" s="30"/>
      <c r="I200" s="42" t="s">
        <v>46</v>
      </c>
      <c r="J200" s="315">
        <v>11</v>
      </c>
      <c r="K200" s="142">
        <f>SUM(K203:K207)</f>
        <v>3874742</v>
      </c>
      <c r="L200" s="142">
        <f>SUM(L203:L207)</f>
        <v>2599828</v>
      </c>
      <c r="M200" s="114">
        <f>SUM(M203:M207)</f>
        <v>700000</v>
      </c>
    </row>
    <row r="201" spans="2:13" ht="15" customHeight="1" x14ac:dyDescent="0.25">
      <c r="B201" s="27" t="s">
        <v>34</v>
      </c>
      <c r="C201" s="28" t="s">
        <v>45</v>
      </c>
      <c r="D201" s="252"/>
      <c r="E201" s="253"/>
      <c r="F201" s="253"/>
      <c r="G201" s="30"/>
      <c r="H201" s="254">
        <v>32</v>
      </c>
      <c r="I201" s="42" t="s">
        <v>86</v>
      </c>
      <c r="J201" s="315">
        <v>11</v>
      </c>
      <c r="K201" s="142">
        <f>K203</f>
        <v>3274742</v>
      </c>
      <c r="L201" s="142">
        <f>L203</f>
        <v>2149828</v>
      </c>
      <c r="M201" s="114">
        <f>M203</f>
        <v>300000</v>
      </c>
    </row>
    <row r="202" spans="2:13" ht="15" customHeight="1" x14ac:dyDescent="0.25">
      <c r="B202" s="27" t="s">
        <v>34</v>
      </c>
      <c r="C202" s="28" t="s">
        <v>45</v>
      </c>
      <c r="D202" s="252"/>
      <c r="E202" s="253"/>
      <c r="F202" s="253"/>
      <c r="G202" s="254"/>
      <c r="H202" s="254">
        <v>42</v>
      </c>
      <c r="I202" s="42" t="s">
        <v>151</v>
      </c>
      <c r="J202" s="315">
        <v>11</v>
      </c>
      <c r="K202" s="142">
        <f>K204+K205+K206+K207</f>
        <v>600000</v>
      </c>
      <c r="L202" s="142">
        <f>L204+L205+L206+L207</f>
        <v>450000</v>
      </c>
      <c r="M202" s="114">
        <f>M204+M205+M206+M207</f>
        <v>400000</v>
      </c>
    </row>
    <row r="203" spans="2:13" ht="18.75" customHeight="1" x14ac:dyDescent="0.25">
      <c r="B203" s="10" t="s">
        <v>34</v>
      </c>
      <c r="C203" s="11" t="s">
        <v>45</v>
      </c>
      <c r="D203" s="20">
        <v>3</v>
      </c>
      <c r="E203" s="21">
        <v>2</v>
      </c>
      <c r="F203" s="21">
        <v>3</v>
      </c>
      <c r="G203" s="21">
        <v>2</v>
      </c>
      <c r="H203" s="14">
        <v>323</v>
      </c>
      <c r="I203" s="22" t="s">
        <v>47</v>
      </c>
      <c r="J203" s="103">
        <v>11</v>
      </c>
      <c r="K203" s="216">
        <v>3274742</v>
      </c>
      <c r="L203" s="216">
        <v>2149828</v>
      </c>
      <c r="M203" s="178">
        <v>300000</v>
      </c>
    </row>
    <row r="204" spans="2:13" ht="15" customHeight="1" x14ac:dyDescent="0.25">
      <c r="B204" s="10" t="s">
        <v>34</v>
      </c>
      <c r="C204" s="11" t="s">
        <v>45</v>
      </c>
      <c r="D204" s="12">
        <v>4</v>
      </c>
      <c r="E204" s="13">
        <v>2</v>
      </c>
      <c r="F204" s="13">
        <v>2</v>
      </c>
      <c r="G204" s="13">
        <v>1</v>
      </c>
      <c r="H204" s="16">
        <v>422</v>
      </c>
      <c r="I204" s="15" t="s">
        <v>48</v>
      </c>
      <c r="J204" s="103">
        <v>11</v>
      </c>
      <c r="K204" s="178">
        <v>300000</v>
      </c>
      <c r="L204" s="178">
        <v>150000</v>
      </c>
      <c r="M204" s="178">
        <v>100000</v>
      </c>
    </row>
    <row r="205" spans="2:13" ht="15" customHeight="1" x14ac:dyDescent="0.25">
      <c r="B205" s="10" t="s">
        <v>34</v>
      </c>
      <c r="C205" s="11" t="s">
        <v>45</v>
      </c>
      <c r="D205" s="11">
        <v>4</v>
      </c>
      <c r="E205" s="4">
        <v>2</v>
      </c>
      <c r="F205" s="4">
        <v>2</v>
      </c>
      <c r="G205" s="4">
        <v>2</v>
      </c>
      <c r="H205" s="16">
        <v>422</v>
      </c>
      <c r="I205" s="15" t="s">
        <v>49</v>
      </c>
      <c r="J205" s="103">
        <v>11</v>
      </c>
      <c r="K205" s="178">
        <v>100000</v>
      </c>
      <c r="L205" s="178">
        <v>100000</v>
      </c>
      <c r="M205" s="178">
        <v>100000</v>
      </c>
    </row>
    <row r="206" spans="2:13" ht="15" customHeight="1" x14ac:dyDescent="0.25">
      <c r="B206" s="10" t="s">
        <v>34</v>
      </c>
      <c r="C206" s="11" t="s">
        <v>45</v>
      </c>
      <c r="D206" s="11">
        <v>4</v>
      </c>
      <c r="E206" s="4">
        <v>2</v>
      </c>
      <c r="F206" s="4">
        <v>2</v>
      </c>
      <c r="G206" s="4">
        <v>3</v>
      </c>
      <c r="H206" s="16">
        <v>422</v>
      </c>
      <c r="I206" s="15" t="s">
        <v>50</v>
      </c>
      <c r="J206" s="103">
        <v>11</v>
      </c>
      <c r="K206" s="178">
        <v>150000</v>
      </c>
      <c r="L206" s="178">
        <v>150000</v>
      </c>
      <c r="M206" s="178">
        <v>150000</v>
      </c>
    </row>
    <row r="207" spans="2:13" ht="15" customHeight="1" x14ac:dyDescent="0.25">
      <c r="B207" s="10" t="s">
        <v>34</v>
      </c>
      <c r="C207" s="11" t="s">
        <v>45</v>
      </c>
      <c r="D207" s="17">
        <v>4</v>
      </c>
      <c r="E207" s="18">
        <v>2</v>
      </c>
      <c r="F207" s="18">
        <v>2</v>
      </c>
      <c r="G207" s="18">
        <v>7</v>
      </c>
      <c r="H207" s="24">
        <v>422</v>
      </c>
      <c r="I207" s="15" t="s">
        <v>51</v>
      </c>
      <c r="J207" s="103">
        <v>11</v>
      </c>
      <c r="K207" s="178">
        <v>50000</v>
      </c>
      <c r="L207" s="178">
        <v>50000</v>
      </c>
      <c r="M207" s="178">
        <v>50000</v>
      </c>
    </row>
    <row r="208" spans="2:13" ht="15" customHeight="1" x14ac:dyDescent="0.25">
      <c r="B208" s="27" t="s">
        <v>34</v>
      </c>
      <c r="C208" s="28" t="s">
        <v>52</v>
      </c>
      <c r="D208" s="28"/>
      <c r="E208" s="29"/>
      <c r="F208" s="29"/>
      <c r="G208" s="29"/>
      <c r="H208" s="30"/>
      <c r="I208" s="49" t="s">
        <v>53</v>
      </c>
      <c r="J208" s="315">
        <v>11</v>
      </c>
      <c r="K208" s="142">
        <f t="shared" ref="K208:M208" si="44">SUM(K212:K217)</f>
        <v>3400000</v>
      </c>
      <c r="L208" s="142">
        <f t="shared" si="44"/>
        <v>3400000</v>
      </c>
      <c r="M208" s="114">
        <f t="shared" si="44"/>
        <v>3400000</v>
      </c>
    </row>
    <row r="209" spans="2:13" ht="15" customHeight="1" x14ac:dyDescent="0.25">
      <c r="B209" s="27" t="s">
        <v>34</v>
      </c>
      <c r="C209" s="28" t="s">
        <v>52</v>
      </c>
      <c r="D209" s="252"/>
      <c r="E209" s="253"/>
      <c r="F209" s="253"/>
      <c r="G209" s="30"/>
      <c r="H209" s="254">
        <v>32</v>
      </c>
      <c r="I209" s="49" t="s">
        <v>86</v>
      </c>
      <c r="J209" s="315">
        <v>11</v>
      </c>
      <c r="K209" s="142">
        <f t="shared" ref="K209:M209" si="45">K212+K213+K214</f>
        <v>2700000</v>
      </c>
      <c r="L209" s="142">
        <f t="shared" si="45"/>
        <v>2700000</v>
      </c>
      <c r="M209" s="114">
        <f t="shared" si="45"/>
        <v>2700000</v>
      </c>
    </row>
    <row r="210" spans="2:13" ht="15" customHeight="1" x14ac:dyDescent="0.25">
      <c r="B210" s="27" t="s">
        <v>34</v>
      </c>
      <c r="C210" s="28" t="s">
        <v>52</v>
      </c>
      <c r="D210" s="252"/>
      <c r="E210" s="253"/>
      <c r="F210" s="253"/>
      <c r="G210" s="254"/>
      <c r="H210" s="254">
        <v>41</v>
      </c>
      <c r="I210" s="49" t="s">
        <v>150</v>
      </c>
      <c r="J210" s="315">
        <v>11</v>
      </c>
      <c r="K210" s="142">
        <f t="shared" ref="K210:M210" si="46">K215</f>
        <v>100000</v>
      </c>
      <c r="L210" s="142">
        <f t="shared" si="46"/>
        <v>100000</v>
      </c>
      <c r="M210" s="114">
        <f t="shared" si="46"/>
        <v>100000</v>
      </c>
    </row>
    <row r="211" spans="2:13" ht="15" customHeight="1" x14ac:dyDescent="0.25">
      <c r="B211" s="27" t="s">
        <v>34</v>
      </c>
      <c r="C211" s="28" t="s">
        <v>52</v>
      </c>
      <c r="D211" s="252"/>
      <c r="E211" s="253"/>
      <c r="F211" s="253"/>
      <c r="G211" s="254"/>
      <c r="H211" s="254">
        <v>42</v>
      </c>
      <c r="I211" s="49" t="s">
        <v>151</v>
      </c>
      <c r="J211" s="315">
        <v>11</v>
      </c>
      <c r="K211" s="142">
        <f t="shared" ref="K211:M211" si="47">K216+K217</f>
        <v>600000</v>
      </c>
      <c r="L211" s="142">
        <f t="shared" si="47"/>
        <v>600000</v>
      </c>
      <c r="M211" s="114">
        <f t="shared" si="47"/>
        <v>600000</v>
      </c>
    </row>
    <row r="212" spans="2:13" ht="15" customHeight="1" x14ac:dyDescent="0.25">
      <c r="B212" s="10" t="s">
        <v>34</v>
      </c>
      <c r="C212" s="11" t="s">
        <v>52</v>
      </c>
      <c r="D212" s="20">
        <v>3</v>
      </c>
      <c r="E212" s="21">
        <v>2</v>
      </c>
      <c r="F212" s="21">
        <v>3</v>
      </c>
      <c r="G212" s="21">
        <v>2</v>
      </c>
      <c r="H212" s="14">
        <v>323</v>
      </c>
      <c r="I212" s="22" t="s">
        <v>47</v>
      </c>
      <c r="J212" s="103">
        <v>11</v>
      </c>
      <c r="K212" s="178">
        <v>800000</v>
      </c>
      <c r="L212" s="178">
        <v>800000</v>
      </c>
      <c r="M212" s="178">
        <v>800000</v>
      </c>
    </row>
    <row r="213" spans="2:13" ht="15" customHeight="1" x14ac:dyDescent="0.25">
      <c r="B213" s="10" t="s">
        <v>34</v>
      </c>
      <c r="C213" s="11" t="s">
        <v>52</v>
      </c>
      <c r="D213" s="12">
        <v>3</v>
      </c>
      <c r="E213" s="13">
        <v>2</v>
      </c>
      <c r="F213" s="13">
        <v>3</v>
      </c>
      <c r="G213" s="13">
        <v>5</v>
      </c>
      <c r="H213" s="16">
        <v>323</v>
      </c>
      <c r="I213" s="50" t="s">
        <v>18</v>
      </c>
      <c r="J213" s="103">
        <v>11</v>
      </c>
      <c r="K213" s="216">
        <v>1000000</v>
      </c>
      <c r="L213" s="216">
        <v>1000000</v>
      </c>
      <c r="M213" s="216">
        <v>1000000</v>
      </c>
    </row>
    <row r="214" spans="2:13" ht="15" customHeight="1" x14ac:dyDescent="0.25">
      <c r="B214" s="10" t="s">
        <v>34</v>
      </c>
      <c r="C214" s="11" t="s">
        <v>52</v>
      </c>
      <c r="D214" s="11">
        <v>3</v>
      </c>
      <c r="E214" s="4">
        <v>2</v>
      </c>
      <c r="F214" s="4">
        <v>3</v>
      </c>
      <c r="G214" s="4">
        <v>8</v>
      </c>
      <c r="H214" s="16">
        <v>323</v>
      </c>
      <c r="I214" s="15" t="s">
        <v>27</v>
      </c>
      <c r="J214" s="103">
        <v>11</v>
      </c>
      <c r="K214" s="178">
        <v>900000</v>
      </c>
      <c r="L214" s="178">
        <v>900000</v>
      </c>
      <c r="M214" s="178">
        <v>900000</v>
      </c>
    </row>
    <row r="215" spans="2:13" ht="15" customHeight="1" x14ac:dyDescent="0.25">
      <c r="B215" s="10" t="s">
        <v>34</v>
      </c>
      <c r="C215" s="11" t="s">
        <v>52</v>
      </c>
      <c r="D215" s="11">
        <v>4</v>
      </c>
      <c r="E215" s="4">
        <v>1</v>
      </c>
      <c r="F215" s="4">
        <v>2</v>
      </c>
      <c r="G215" s="4">
        <v>3</v>
      </c>
      <c r="H215" s="36">
        <v>412</v>
      </c>
      <c r="I215" s="15" t="s">
        <v>36</v>
      </c>
      <c r="J215" s="103">
        <v>11</v>
      </c>
      <c r="K215" s="178">
        <v>100000</v>
      </c>
      <c r="L215" s="178">
        <v>100000</v>
      </c>
      <c r="M215" s="178">
        <v>100000</v>
      </c>
    </row>
    <row r="216" spans="2:13" ht="15" customHeight="1" x14ac:dyDescent="0.25">
      <c r="B216" s="10" t="s">
        <v>34</v>
      </c>
      <c r="C216" s="11" t="s">
        <v>52</v>
      </c>
      <c r="D216" s="11">
        <v>4</v>
      </c>
      <c r="E216" s="4">
        <v>2</v>
      </c>
      <c r="F216" s="4">
        <v>2</v>
      </c>
      <c r="G216" s="4">
        <v>1</v>
      </c>
      <c r="H216" s="16">
        <v>422</v>
      </c>
      <c r="I216" s="15" t="s">
        <v>48</v>
      </c>
      <c r="J216" s="103">
        <v>11</v>
      </c>
      <c r="K216" s="178">
        <v>500000</v>
      </c>
      <c r="L216" s="178">
        <v>500000</v>
      </c>
      <c r="M216" s="178">
        <v>500000</v>
      </c>
    </row>
    <row r="217" spans="2:13" ht="15" customHeight="1" x14ac:dyDescent="0.25">
      <c r="B217" s="10" t="s">
        <v>34</v>
      </c>
      <c r="C217" s="11" t="s">
        <v>52</v>
      </c>
      <c r="D217" s="17">
        <v>4</v>
      </c>
      <c r="E217" s="18">
        <v>2</v>
      </c>
      <c r="F217" s="18">
        <v>6</v>
      </c>
      <c r="G217" s="51">
        <v>2</v>
      </c>
      <c r="H217" s="24">
        <v>426</v>
      </c>
      <c r="I217" s="15" t="s">
        <v>54</v>
      </c>
      <c r="J217" s="103">
        <v>11</v>
      </c>
      <c r="K217" s="178">
        <v>100000</v>
      </c>
      <c r="L217" s="178">
        <v>100000</v>
      </c>
      <c r="M217" s="178">
        <v>100000</v>
      </c>
    </row>
    <row r="218" spans="2:13" ht="25.5" customHeight="1" x14ac:dyDescent="0.25">
      <c r="B218" s="147" t="s">
        <v>83</v>
      </c>
      <c r="C218" s="144" t="s">
        <v>97</v>
      </c>
      <c r="D218" s="144"/>
      <c r="E218" s="145"/>
      <c r="F218" s="145"/>
      <c r="G218" s="146"/>
      <c r="H218" s="146"/>
      <c r="I218" s="148" t="s">
        <v>95</v>
      </c>
      <c r="J218" s="105">
        <v>52</v>
      </c>
      <c r="K218" s="198">
        <f>SUM(K221:K224)</f>
        <v>225000</v>
      </c>
      <c r="L218" s="198">
        <f>SUM(L221:L224)</f>
        <v>225000</v>
      </c>
      <c r="M218" s="321">
        <f>SUM(M221:M224)</f>
        <v>180000</v>
      </c>
    </row>
    <row r="219" spans="2:13" ht="17.25" customHeight="1" x14ac:dyDescent="0.25">
      <c r="B219" s="147" t="s">
        <v>83</v>
      </c>
      <c r="C219" s="144" t="s">
        <v>97</v>
      </c>
      <c r="D219" s="255"/>
      <c r="E219" s="256"/>
      <c r="F219" s="256"/>
      <c r="G219" s="146"/>
      <c r="H219" s="257">
        <v>31</v>
      </c>
      <c r="I219" s="148" t="s">
        <v>85</v>
      </c>
      <c r="J219" s="105">
        <v>52</v>
      </c>
      <c r="K219" s="198">
        <f t="shared" ref="K219:M219" si="48">K221</f>
        <v>40000</v>
      </c>
      <c r="L219" s="198">
        <f t="shared" si="48"/>
        <v>40000</v>
      </c>
      <c r="M219" s="321">
        <f t="shared" si="48"/>
        <v>30000</v>
      </c>
    </row>
    <row r="220" spans="2:13" ht="15.75" customHeight="1" x14ac:dyDescent="0.25">
      <c r="B220" s="147" t="s">
        <v>83</v>
      </c>
      <c r="C220" s="144" t="s">
        <v>97</v>
      </c>
      <c r="D220" s="255"/>
      <c r="E220" s="256"/>
      <c r="F220" s="256"/>
      <c r="G220" s="146"/>
      <c r="H220" s="257">
        <v>32</v>
      </c>
      <c r="I220" s="148" t="s">
        <v>86</v>
      </c>
      <c r="J220" s="105">
        <v>52</v>
      </c>
      <c r="K220" s="198">
        <f>K222+K223+K224</f>
        <v>185000</v>
      </c>
      <c r="L220" s="198">
        <f t="shared" ref="L220:M220" si="49">L222+L223+L224</f>
        <v>185000</v>
      </c>
      <c r="M220" s="321">
        <f t="shared" si="49"/>
        <v>150000</v>
      </c>
    </row>
    <row r="221" spans="2:13" s="274" customFormat="1" ht="15.75" customHeight="1" x14ac:dyDescent="0.25">
      <c r="B221" s="298" t="s">
        <v>83</v>
      </c>
      <c r="C221" s="231" t="s">
        <v>97</v>
      </c>
      <c r="D221" s="275">
        <v>3</v>
      </c>
      <c r="E221" s="276">
        <v>1</v>
      </c>
      <c r="F221" s="276">
        <v>1</v>
      </c>
      <c r="G221" s="233">
        <v>1</v>
      </c>
      <c r="H221" s="277">
        <v>311</v>
      </c>
      <c r="I221" s="299" t="s">
        <v>2</v>
      </c>
      <c r="J221" s="189">
        <v>52</v>
      </c>
      <c r="K221" s="237">
        <v>40000</v>
      </c>
      <c r="L221" s="237">
        <v>40000</v>
      </c>
      <c r="M221" s="238">
        <v>30000</v>
      </c>
    </row>
    <row r="222" spans="2:13" ht="15" customHeight="1" x14ac:dyDescent="0.25">
      <c r="B222" s="52" t="s">
        <v>83</v>
      </c>
      <c r="C222" s="11" t="s">
        <v>97</v>
      </c>
      <c r="D222" s="53">
        <v>3</v>
      </c>
      <c r="E222" s="54">
        <v>2</v>
      </c>
      <c r="F222" s="54">
        <v>1</v>
      </c>
      <c r="G222" s="54">
        <v>1</v>
      </c>
      <c r="H222" s="14">
        <v>321</v>
      </c>
      <c r="I222" s="55" t="s">
        <v>7</v>
      </c>
      <c r="J222" s="189">
        <v>52</v>
      </c>
      <c r="K222" s="178">
        <v>50000</v>
      </c>
      <c r="L222" s="178">
        <v>50000</v>
      </c>
      <c r="M222" s="178">
        <v>40000</v>
      </c>
    </row>
    <row r="223" spans="2:13" ht="15" customHeight="1" x14ac:dyDescent="0.25">
      <c r="B223" s="65" t="s">
        <v>83</v>
      </c>
      <c r="C223" s="61" t="s">
        <v>97</v>
      </c>
      <c r="D223" s="62">
        <v>3</v>
      </c>
      <c r="E223" s="63">
        <v>2</v>
      </c>
      <c r="F223" s="63">
        <v>3</v>
      </c>
      <c r="G223" s="63">
        <v>7</v>
      </c>
      <c r="H223" s="14">
        <v>323</v>
      </c>
      <c r="I223" s="22" t="s">
        <v>20</v>
      </c>
      <c r="J223" s="189">
        <v>52</v>
      </c>
      <c r="K223" s="178">
        <v>60000</v>
      </c>
      <c r="L223" s="178">
        <v>60000</v>
      </c>
      <c r="M223" s="178">
        <v>50000</v>
      </c>
    </row>
    <row r="224" spans="2:13" ht="15" customHeight="1" x14ac:dyDescent="0.25">
      <c r="B224" s="65" t="s">
        <v>83</v>
      </c>
      <c r="C224" s="61" t="s">
        <v>97</v>
      </c>
      <c r="D224" s="62">
        <v>3</v>
      </c>
      <c r="E224" s="63">
        <v>2</v>
      </c>
      <c r="F224" s="63">
        <v>4</v>
      </c>
      <c r="G224" s="63">
        <v>1</v>
      </c>
      <c r="H224" s="16">
        <v>324</v>
      </c>
      <c r="I224" s="123" t="s">
        <v>33</v>
      </c>
      <c r="J224" s="189">
        <v>52</v>
      </c>
      <c r="K224" s="178">
        <v>75000</v>
      </c>
      <c r="L224" s="178">
        <v>75000</v>
      </c>
      <c r="M224" s="178">
        <v>60000</v>
      </c>
    </row>
    <row r="225" spans="2:17" ht="15" customHeight="1" x14ac:dyDescent="0.25">
      <c r="B225" s="147" t="s">
        <v>83</v>
      </c>
      <c r="C225" s="144" t="s">
        <v>109</v>
      </c>
      <c r="D225" s="144"/>
      <c r="E225" s="145"/>
      <c r="F225" s="145"/>
      <c r="G225" s="146"/>
      <c r="H225" s="146"/>
      <c r="I225" s="148" t="s">
        <v>110</v>
      </c>
      <c r="J225" s="188">
        <v>43</v>
      </c>
      <c r="K225" s="198">
        <f>SUM(K227:K227)</f>
        <v>10000</v>
      </c>
      <c r="L225" s="198">
        <f>SUM(L227:L227)</f>
        <v>0</v>
      </c>
      <c r="M225" s="321">
        <f>SUM(M227:M227)</f>
        <v>0</v>
      </c>
    </row>
    <row r="226" spans="2:17" ht="25.5" x14ac:dyDescent="0.25">
      <c r="B226" s="147" t="s">
        <v>83</v>
      </c>
      <c r="C226" s="144" t="s">
        <v>109</v>
      </c>
      <c r="D226" s="144"/>
      <c r="E226" s="145"/>
      <c r="F226" s="145"/>
      <c r="G226" s="146"/>
      <c r="H226" s="146">
        <v>37</v>
      </c>
      <c r="I226" s="148" t="s">
        <v>87</v>
      </c>
      <c r="J226" s="188">
        <v>43</v>
      </c>
      <c r="K226" s="198">
        <f>K227</f>
        <v>10000</v>
      </c>
      <c r="L226" s="198"/>
      <c r="M226" s="321"/>
    </row>
    <row r="227" spans="2:17" ht="15" customHeight="1" x14ac:dyDescent="0.25">
      <c r="B227" s="10" t="s">
        <v>83</v>
      </c>
      <c r="C227" s="16" t="s">
        <v>109</v>
      </c>
      <c r="D227" s="11">
        <v>3</v>
      </c>
      <c r="E227" s="4">
        <v>7</v>
      </c>
      <c r="F227" s="4">
        <v>2</v>
      </c>
      <c r="G227" s="4">
        <v>1</v>
      </c>
      <c r="H227" s="16">
        <v>372</v>
      </c>
      <c r="I227" s="154" t="s">
        <v>94</v>
      </c>
      <c r="J227" s="108">
        <v>43</v>
      </c>
      <c r="K227" s="178">
        <v>10000</v>
      </c>
      <c r="L227" s="178"/>
      <c r="M227" s="178"/>
    </row>
    <row r="228" spans="2:17" ht="15" customHeight="1" x14ac:dyDescent="0.25">
      <c r="B228" s="5" t="s">
        <v>0</v>
      </c>
      <c r="C228" s="6" t="s">
        <v>120</v>
      </c>
      <c r="D228" s="6"/>
      <c r="E228" s="7"/>
      <c r="F228" s="7"/>
      <c r="G228" s="7"/>
      <c r="H228" s="8"/>
      <c r="I228" s="9" t="s">
        <v>121</v>
      </c>
      <c r="J228" s="188">
        <v>43</v>
      </c>
      <c r="K228" s="141">
        <f t="shared" ref="K228:M228" si="50">SUM(K231:K237)</f>
        <v>400000</v>
      </c>
      <c r="L228" s="141">
        <f t="shared" si="50"/>
        <v>400000</v>
      </c>
      <c r="M228" s="115">
        <f t="shared" si="50"/>
        <v>400000</v>
      </c>
    </row>
    <row r="229" spans="2:17" ht="15" customHeight="1" x14ac:dyDescent="0.25">
      <c r="B229" s="5" t="s">
        <v>0</v>
      </c>
      <c r="C229" s="6" t="s">
        <v>120</v>
      </c>
      <c r="D229" s="6"/>
      <c r="E229" s="7"/>
      <c r="F229" s="7"/>
      <c r="G229" s="8"/>
      <c r="H229" s="8">
        <v>32</v>
      </c>
      <c r="I229" s="9" t="s">
        <v>86</v>
      </c>
      <c r="J229" s="108">
        <v>43</v>
      </c>
      <c r="K229" s="141">
        <f t="shared" ref="K229:M229" si="51">K231+K232+K233+K234+K235+K236</f>
        <v>370000</v>
      </c>
      <c r="L229" s="141">
        <f t="shared" si="51"/>
        <v>370000</v>
      </c>
      <c r="M229" s="115">
        <f t="shared" si="51"/>
        <v>370000</v>
      </c>
    </row>
    <row r="230" spans="2:17" ht="15" customHeight="1" x14ac:dyDescent="0.25">
      <c r="B230" s="5" t="s">
        <v>0</v>
      </c>
      <c r="C230" s="6" t="s">
        <v>120</v>
      </c>
      <c r="D230" s="6"/>
      <c r="E230" s="7"/>
      <c r="F230" s="7"/>
      <c r="G230" s="8"/>
      <c r="H230" s="8">
        <v>42</v>
      </c>
      <c r="I230" s="9" t="s">
        <v>151</v>
      </c>
      <c r="J230" s="108">
        <v>43</v>
      </c>
      <c r="K230" s="141">
        <f t="shared" ref="K230:M230" si="52">K237</f>
        <v>30000</v>
      </c>
      <c r="L230" s="141">
        <f t="shared" si="52"/>
        <v>30000</v>
      </c>
      <c r="M230" s="115">
        <f t="shared" si="52"/>
        <v>30000</v>
      </c>
    </row>
    <row r="231" spans="2:17" ht="15" customHeight="1" x14ac:dyDescent="0.25">
      <c r="B231" s="10" t="s">
        <v>0</v>
      </c>
      <c r="C231" s="11" t="s">
        <v>120</v>
      </c>
      <c r="D231" s="134">
        <v>3</v>
      </c>
      <c r="E231" s="139">
        <v>2</v>
      </c>
      <c r="F231" s="139">
        <v>3</v>
      </c>
      <c r="G231" s="140">
        <v>2</v>
      </c>
      <c r="H231" s="140">
        <v>323</v>
      </c>
      <c r="I231" s="161" t="s">
        <v>47</v>
      </c>
      <c r="J231" s="108">
        <v>43</v>
      </c>
      <c r="K231" s="178">
        <v>10000</v>
      </c>
      <c r="L231" s="178">
        <v>10000</v>
      </c>
      <c r="M231" s="178">
        <v>10000</v>
      </c>
    </row>
    <row r="232" spans="2:17" ht="15" customHeight="1" x14ac:dyDescent="0.25">
      <c r="B232" s="10" t="s">
        <v>0</v>
      </c>
      <c r="C232" s="11" t="s">
        <v>120</v>
      </c>
      <c r="D232" s="134">
        <v>3</v>
      </c>
      <c r="E232" s="139">
        <v>2</v>
      </c>
      <c r="F232" s="139">
        <v>3</v>
      </c>
      <c r="G232" s="140">
        <v>5</v>
      </c>
      <c r="H232" s="140">
        <v>323</v>
      </c>
      <c r="I232" s="161" t="s">
        <v>18</v>
      </c>
      <c r="J232" s="108">
        <v>43</v>
      </c>
      <c r="K232" s="178">
        <v>10000</v>
      </c>
      <c r="L232" s="178">
        <v>10000</v>
      </c>
      <c r="M232" s="178">
        <v>10000</v>
      </c>
    </row>
    <row r="233" spans="2:17" ht="15" customHeight="1" x14ac:dyDescent="0.25">
      <c r="B233" s="10" t="s">
        <v>0</v>
      </c>
      <c r="C233" s="11" t="s">
        <v>120</v>
      </c>
      <c r="D233" s="11">
        <v>3</v>
      </c>
      <c r="E233" s="4">
        <v>2</v>
      </c>
      <c r="F233" s="4">
        <v>3</v>
      </c>
      <c r="G233" s="23">
        <v>7</v>
      </c>
      <c r="H233" s="23">
        <v>323</v>
      </c>
      <c r="I233" s="22" t="s">
        <v>20</v>
      </c>
      <c r="J233" s="108">
        <v>43</v>
      </c>
      <c r="K233" s="178">
        <v>100000</v>
      </c>
      <c r="L233" s="178">
        <v>100000</v>
      </c>
      <c r="M233" s="178">
        <v>100000</v>
      </c>
    </row>
    <row r="234" spans="2:17" ht="15" customHeight="1" x14ac:dyDescent="0.25">
      <c r="B234" s="10" t="s">
        <v>0</v>
      </c>
      <c r="C234" s="11" t="s">
        <v>120</v>
      </c>
      <c r="D234" s="11">
        <v>3</v>
      </c>
      <c r="E234" s="4">
        <v>2</v>
      </c>
      <c r="F234" s="4">
        <v>3</v>
      </c>
      <c r="G234" s="23">
        <v>8</v>
      </c>
      <c r="H234" s="23">
        <v>323</v>
      </c>
      <c r="I234" s="123" t="s">
        <v>122</v>
      </c>
      <c r="J234" s="108">
        <v>43</v>
      </c>
      <c r="K234" s="178">
        <v>100000</v>
      </c>
      <c r="L234" s="178">
        <v>100000</v>
      </c>
      <c r="M234" s="178">
        <v>100000</v>
      </c>
    </row>
    <row r="235" spans="2:17" ht="15" customHeight="1" x14ac:dyDescent="0.25">
      <c r="B235" s="211" t="s">
        <v>0</v>
      </c>
      <c r="C235" s="212" t="s">
        <v>120</v>
      </c>
      <c r="D235" s="212">
        <v>3</v>
      </c>
      <c r="E235" s="213">
        <v>2</v>
      </c>
      <c r="F235" s="213">
        <v>4</v>
      </c>
      <c r="G235" s="214">
        <v>1</v>
      </c>
      <c r="H235" s="214">
        <v>324</v>
      </c>
      <c r="I235" s="215" t="s">
        <v>33</v>
      </c>
      <c r="J235" s="108">
        <v>43</v>
      </c>
      <c r="K235" s="216">
        <v>50000</v>
      </c>
      <c r="L235" s="216">
        <v>50000</v>
      </c>
      <c r="M235" s="216">
        <v>50000</v>
      </c>
    </row>
    <row r="236" spans="2:17" ht="15" customHeight="1" x14ac:dyDescent="0.25">
      <c r="B236" s="10" t="s">
        <v>0</v>
      </c>
      <c r="C236" s="11" t="s">
        <v>120</v>
      </c>
      <c r="D236" s="11">
        <v>3</v>
      </c>
      <c r="E236" s="4">
        <v>2</v>
      </c>
      <c r="F236" s="4">
        <v>9</v>
      </c>
      <c r="G236" s="23">
        <v>1</v>
      </c>
      <c r="H236" s="23">
        <v>329</v>
      </c>
      <c r="I236" s="123" t="s">
        <v>28</v>
      </c>
      <c r="J236" s="108">
        <v>43</v>
      </c>
      <c r="K236" s="178">
        <v>100000</v>
      </c>
      <c r="L236" s="178">
        <v>100000</v>
      </c>
      <c r="M236" s="178">
        <v>100000</v>
      </c>
    </row>
    <row r="237" spans="2:17" ht="15" customHeight="1" x14ac:dyDescent="0.25">
      <c r="B237" s="10" t="s">
        <v>0</v>
      </c>
      <c r="C237" s="11" t="s">
        <v>120</v>
      </c>
      <c r="D237" s="11">
        <v>4</v>
      </c>
      <c r="E237" s="4">
        <v>2</v>
      </c>
      <c r="F237" s="4">
        <v>6</v>
      </c>
      <c r="G237" s="23">
        <v>2</v>
      </c>
      <c r="H237" s="23">
        <v>426</v>
      </c>
      <c r="I237" s="123" t="s">
        <v>54</v>
      </c>
      <c r="J237" s="108">
        <v>43</v>
      </c>
      <c r="K237" s="178">
        <v>30000</v>
      </c>
      <c r="L237" s="178">
        <v>30000</v>
      </c>
      <c r="M237" s="178">
        <v>30000</v>
      </c>
    </row>
    <row r="238" spans="2:17" ht="38.25" customHeight="1" x14ac:dyDescent="0.25">
      <c r="B238" s="281" t="s">
        <v>83</v>
      </c>
      <c r="C238" s="282" t="s">
        <v>111</v>
      </c>
      <c r="D238" s="282"/>
      <c r="E238" s="283"/>
      <c r="F238" s="283"/>
      <c r="G238" s="283"/>
      <c r="H238" s="284"/>
      <c r="I238" s="285" t="s">
        <v>134</v>
      </c>
      <c r="J238" s="286"/>
      <c r="K238" s="287">
        <f>K239+K264+K296+K299+K307</f>
        <v>547218780</v>
      </c>
      <c r="L238" s="287">
        <f>L239+L264+L296+L299+L307</f>
        <v>252022788</v>
      </c>
      <c r="M238" s="322">
        <f>M239+M264+M296+M299+M307</f>
        <v>43171837</v>
      </c>
    </row>
    <row r="239" spans="2:17" ht="38.25" customHeight="1" x14ac:dyDescent="0.25">
      <c r="B239" s="5" t="s">
        <v>83</v>
      </c>
      <c r="C239" s="6" t="s">
        <v>154</v>
      </c>
      <c r="D239" s="6"/>
      <c r="E239" s="7"/>
      <c r="F239" s="7"/>
      <c r="G239" s="7"/>
      <c r="H239" s="8"/>
      <c r="I239" s="9" t="s">
        <v>134</v>
      </c>
      <c r="J239" s="78">
        <v>12</v>
      </c>
      <c r="K239" s="141">
        <f>SUM(K244:K263)</f>
        <v>3681900</v>
      </c>
      <c r="L239" s="141">
        <f>SUM(L244:L263)</f>
        <v>3121167</v>
      </c>
      <c r="M239" s="115">
        <f>SUM(M244:M263)</f>
        <v>2405000</v>
      </c>
    </row>
    <row r="240" spans="2:17" ht="17.25" customHeight="1" x14ac:dyDescent="0.25">
      <c r="B240" s="5" t="s">
        <v>83</v>
      </c>
      <c r="C240" s="6" t="s">
        <v>154</v>
      </c>
      <c r="D240" s="6"/>
      <c r="E240" s="7"/>
      <c r="F240" s="7"/>
      <c r="G240" s="8"/>
      <c r="H240" s="8">
        <v>31</v>
      </c>
      <c r="I240" s="9" t="s">
        <v>85</v>
      </c>
      <c r="J240" s="186">
        <v>12</v>
      </c>
      <c r="K240" s="141">
        <f t="shared" ref="K240:M240" si="53">K244+K245+K246+K247+K248</f>
        <v>1762000</v>
      </c>
      <c r="L240" s="141">
        <f t="shared" si="53"/>
        <v>1762000</v>
      </c>
      <c r="M240" s="115">
        <f t="shared" si="53"/>
        <v>1762000</v>
      </c>
      <c r="Q240" s="280"/>
    </row>
    <row r="241" spans="2:19" ht="17.25" customHeight="1" x14ac:dyDescent="0.25">
      <c r="B241" s="5" t="s">
        <v>83</v>
      </c>
      <c r="C241" s="6" t="s">
        <v>154</v>
      </c>
      <c r="D241" s="6"/>
      <c r="E241" s="7"/>
      <c r="F241" s="7"/>
      <c r="G241" s="8"/>
      <c r="H241" s="8">
        <v>32</v>
      </c>
      <c r="I241" s="9" t="s">
        <v>86</v>
      </c>
      <c r="J241" s="186">
        <v>12</v>
      </c>
      <c r="K241" s="141">
        <f>K249+K250+K251+K252+K253+K254+K255+K256+K257+K258+K259+K260+K261</f>
        <v>1882400</v>
      </c>
      <c r="L241" s="141">
        <f t="shared" ref="L241:M241" si="54">L249+L250+L251+L252+L253+L254+L255+L256+L257+L258+L259+L260+L261</f>
        <v>1321667</v>
      </c>
      <c r="M241" s="115">
        <f t="shared" si="54"/>
        <v>605500</v>
      </c>
      <c r="O241" s="280"/>
      <c r="S241" s="280"/>
    </row>
    <row r="242" spans="2:19" ht="17.25" customHeight="1" x14ac:dyDescent="0.25">
      <c r="B242" s="5" t="s">
        <v>83</v>
      </c>
      <c r="C242" s="6" t="s">
        <v>154</v>
      </c>
      <c r="D242" s="6"/>
      <c r="E242" s="7"/>
      <c r="F242" s="7"/>
      <c r="G242" s="8"/>
      <c r="H242" s="8">
        <v>41</v>
      </c>
      <c r="I242" s="9" t="s">
        <v>150</v>
      </c>
      <c r="J242" s="186">
        <v>12</v>
      </c>
      <c r="K242" s="141">
        <f>K262</f>
        <v>22500</v>
      </c>
      <c r="L242" s="141">
        <f>L262</f>
        <v>22500</v>
      </c>
      <c r="M242" s="115">
        <f>M262</f>
        <v>22500</v>
      </c>
      <c r="S242" s="280"/>
    </row>
    <row r="243" spans="2:19" ht="17.25" customHeight="1" x14ac:dyDescent="0.25">
      <c r="B243" s="5" t="s">
        <v>83</v>
      </c>
      <c r="C243" s="6" t="s">
        <v>154</v>
      </c>
      <c r="D243" s="6"/>
      <c r="E243" s="7"/>
      <c r="F243" s="7"/>
      <c r="G243" s="8"/>
      <c r="H243" s="8">
        <v>42</v>
      </c>
      <c r="I243" s="9" t="s">
        <v>151</v>
      </c>
      <c r="J243" s="186">
        <v>12</v>
      </c>
      <c r="K243" s="141">
        <f>K263</f>
        <v>15000</v>
      </c>
      <c r="L243" s="141">
        <f t="shared" ref="L243:M243" si="55">L263</f>
        <v>15000</v>
      </c>
      <c r="M243" s="115">
        <f t="shared" si="55"/>
        <v>15000</v>
      </c>
      <c r="S243" s="280"/>
    </row>
    <row r="244" spans="2:19" ht="15" customHeight="1" x14ac:dyDescent="0.25">
      <c r="B244" s="133" t="s">
        <v>83</v>
      </c>
      <c r="C244" s="11" t="s">
        <v>154</v>
      </c>
      <c r="D244" s="134">
        <v>3</v>
      </c>
      <c r="E244" s="139">
        <v>1</v>
      </c>
      <c r="F244" s="139">
        <v>1</v>
      </c>
      <c r="G244" s="140">
        <v>1</v>
      </c>
      <c r="H244" s="140">
        <v>311</v>
      </c>
      <c r="I244" s="161" t="s">
        <v>2</v>
      </c>
      <c r="J244" s="186">
        <v>12</v>
      </c>
      <c r="K244" s="177">
        <v>1400000</v>
      </c>
      <c r="L244" s="177">
        <v>1400000</v>
      </c>
      <c r="M244" s="177">
        <v>1400000</v>
      </c>
    </row>
    <row r="245" spans="2:19" ht="15" customHeight="1" x14ac:dyDescent="0.25">
      <c r="B245" s="133" t="s">
        <v>83</v>
      </c>
      <c r="C245" s="11" t="s">
        <v>154</v>
      </c>
      <c r="D245" s="11">
        <v>3</v>
      </c>
      <c r="E245" s="4">
        <v>1</v>
      </c>
      <c r="F245" s="4">
        <v>1</v>
      </c>
      <c r="G245" s="23">
        <v>3</v>
      </c>
      <c r="H245" s="23">
        <v>311</v>
      </c>
      <c r="I245" s="22" t="s">
        <v>3</v>
      </c>
      <c r="J245" s="186">
        <v>12</v>
      </c>
      <c r="K245" s="178">
        <v>45000</v>
      </c>
      <c r="L245" s="178">
        <v>45000</v>
      </c>
      <c r="M245" s="178">
        <v>45000</v>
      </c>
    </row>
    <row r="246" spans="2:19" ht="15" customHeight="1" x14ac:dyDescent="0.25">
      <c r="B246" s="133" t="s">
        <v>83</v>
      </c>
      <c r="C246" s="11" t="s">
        <v>154</v>
      </c>
      <c r="D246" s="11">
        <v>3</v>
      </c>
      <c r="E246" s="4">
        <v>1</v>
      </c>
      <c r="F246" s="4">
        <v>2</v>
      </c>
      <c r="G246" s="23">
        <v>1</v>
      </c>
      <c r="H246" s="23">
        <v>312</v>
      </c>
      <c r="I246" s="123" t="s">
        <v>4</v>
      </c>
      <c r="J246" s="186">
        <v>12</v>
      </c>
      <c r="K246" s="178">
        <v>27000</v>
      </c>
      <c r="L246" s="178">
        <v>27000</v>
      </c>
      <c r="M246" s="178">
        <v>27000</v>
      </c>
    </row>
    <row r="247" spans="2:19" ht="15" customHeight="1" x14ac:dyDescent="0.25">
      <c r="B247" s="133" t="s">
        <v>83</v>
      </c>
      <c r="C247" s="11" t="s">
        <v>154</v>
      </c>
      <c r="D247" s="11">
        <v>3</v>
      </c>
      <c r="E247" s="4">
        <v>1</v>
      </c>
      <c r="F247" s="4">
        <v>3</v>
      </c>
      <c r="G247" s="23">
        <v>2</v>
      </c>
      <c r="H247" s="23">
        <v>313</v>
      </c>
      <c r="I247" s="123" t="s">
        <v>5</v>
      </c>
      <c r="J247" s="186">
        <v>12</v>
      </c>
      <c r="K247" s="177">
        <v>260000</v>
      </c>
      <c r="L247" s="177">
        <v>260000</v>
      </c>
      <c r="M247" s="177">
        <v>260000</v>
      </c>
    </row>
    <row r="248" spans="2:19" ht="15" customHeight="1" x14ac:dyDescent="0.25">
      <c r="B248" s="133" t="s">
        <v>83</v>
      </c>
      <c r="C248" s="11" t="s">
        <v>154</v>
      </c>
      <c r="D248" s="11">
        <v>3</v>
      </c>
      <c r="E248" s="4">
        <v>1</v>
      </c>
      <c r="F248" s="4">
        <v>3</v>
      </c>
      <c r="G248" s="23">
        <v>3</v>
      </c>
      <c r="H248" s="23">
        <v>313</v>
      </c>
      <c r="I248" s="123" t="s">
        <v>6</v>
      </c>
      <c r="J248" s="186">
        <v>12</v>
      </c>
      <c r="K248" s="179">
        <v>30000</v>
      </c>
      <c r="L248" s="179">
        <v>30000</v>
      </c>
      <c r="M248" s="177">
        <v>30000</v>
      </c>
    </row>
    <row r="249" spans="2:19" ht="15" customHeight="1" x14ac:dyDescent="0.25">
      <c r="B249" s="133" t="s">
        <v>83</v>
      </c>
      <c r="C249" s="11" t="s">
        <v>154</v>
      </c>
      <c r="D249" s="11">
        <v>3</v>
      </c>
      <c r="E249" s="4">
        <v>2</v>
      </c>
      <c r="F249" s="4">
        <v>1</v>
      </c>
      <c r="G249" s="23">
        <v>1</v>
      </c>
      <c r="H249" s="23">
        <v>321</v>
      </c>
      <c r="I249" s="123" t="s">
        <v>7</v>
      </c>
      <c r="J249" s="186">
        <v>12</v>
      </c>
      <c r="K249" s="178">
        <v>75000</v>
      </c>
      <c r="L249" s="178">
        <v>75000</v>
      </c>
      <c r="M249" s="178">
        <v>75000</v>
      </c>
    </row>
    <row r="250" spans="2:19" ht="15" customHeight="1" x14ac:dyDescent="0.25">
      <c r="B250" s="133" t="s">
        <v>83</v>
      </c>
      <c r="C250" s="156" t="s">
        <v>154</v>
      </c>
      <c r="D250" s="156">
        <v>3</v>
      </c>
      <c r="E250" s="157">
        <v>2</v>
      </c>
      <c r="F250" s="157">
        <v>1</v>
      </c>
      <c r="G250" s="180">
        <v>2</v>
      </c>
      <c r="H250" s="180">
        <v>321</v>
      </c>
      <c r="I250" s="182" t="s">
        <v>8</v>
      </c>
      <c r="J250" s="186">
        <v>12</v>
      </c>
      <c r="K250" s="178">
        <v>55000</v>
      </c>
      <c r="L250" s="178">
        <v>55000</v>
      </c>
      <c r="M250" s="178">
        <v>55000</v>
      </c>
    </row>
    <row r="251" spans="2:19" ht="15" customHeight="1" x14ac:dyDescent="0.25">
      <c r="B251" s="133" t="s">
        <v>83</v>
      </c>
      <c r="C251" s="11" t="s">
        <v>154</v>
      </c>
      <c r="D251" s="11">
        <v>3</v>
      </c>
      <c r="E251" s="4">
        <v>2</v>
      </c>
      <c r="F251" s="4">
        <v>1</v>
      </c>
      <c r="G251" s="23">
        <v>3</v>
      </c>
      <c r="H251" s="23">
        <v>321</v>
      </c>
      <c r="I251" s="123" t="s">
        <v>9</v>
      </c>
      <c r="J251" s="186">
        <v>12</v>
      </c>
      <c r="K251" s="178">
        <v>36000</v>
      </c>
      <c r="L251" s="178">
        <v>36000</v>
      </c>
      <c r="M251" s="178">
        <v>36000</v>
      </c>
    </row>
    <row r="252" spans="2:19" ht="15" customHeight="1" x14ac:dyDescent="0.25">
      <c r="B252" s="133" t="s">
        <v>83</v>
      </c>
      <c r="C252" s="11" t="s">
        <v>154</v>
      </c>
      <c r="D252" s="11">
        <v>3</v>
      </c>
      <c r="E252" s="4">
        <v>2</v>
      </c>
      <c r="F252" s="4">
        <v>2</v>
      </c>
      <c r="G252" s="23">
        <v>1</v>
      </c>
      <c r="H252" s="23">
        <v>322</v>
      </c>
      <c r="I252" s="123" t="s">
        <v>10</v>
      </c>
      <c r="J252" s="186">
        <v>12</v>
      </c>
      <c r="K252" s="183">
        <v>4500</v>
      </c>
      <c r="L252" s="183">
        <v>4500</v>
      </c>
      <c r="M252" s="178">
        <v>4500</v>
      </c>
    </row>
    <row r="253" spans="2:19" ht="15" customHeight="1" x14ac:dyDescent="0.25">
      <c r="B253" s="133" t="s">
        <v>83</v>
      </c>
      <c r="C253" s="11" t="s">
        <v>154</v>
      </c>
      <c r="D253" s="11">
        <v>3</v>
      </c>
      <c r="E253" s="4">
        <v>2</v>
      </c>
      <c r="F253" s="4">
        <v>2</v>
      </c>
      <c r="G253" s="23">
        <v>3</v>
      </c>
      <c r="H253" s="23">
        <v>322</v>
      </c>
      <c r="I253" s="123" t="s">
        <v>57</v>
      </c>
      <c r="J253" s="186">
        <v>12</v>
      </c>
      <c r="K253" s="183">
        <v>6000</v>
      </c>
      <c r="L253" s="183">
        <v>6000</v>
      </c>
      <c r="M253" s="178">
        <v>6000</v>
      </c>
    </row>
    <row r="254" spans="2:19" ht="15" customHeight="1" x14ac:dyDescent="0.25">
      <c r="B254" s="133" t="s">
        <v>83</v>
      </c>
      <c r="C254" s="11" t="s">
        <v>154</v>
      </c>
      <c r="D254" s="11">
        <v>3</v>
      </c>
      <c r="E254" s="4">
        <v>2</v>
      </c>
      <c r="F254" s="4">
        <v>2</v>
      </c>
      <c r="G254" s="23">
        <v>5</v>
      </c>
      <c r="H254" s="23">
        <v>322</v>
      </c>
      <c r="I254" s="123" t="s">
        <v>13</v>
      </c>
      <c r="J254" s="186">
        <v>12</v>
      </c>
      <c r="K254" s="183">
        <v>22500</v>
      </c>
      <c r="L254" s="183">
        <v>1500</v>
      </c>
      <c r="M254" s="178">
        <v>1500</v>
      </c>
    </row>
    <row r="255" spans="2:19" ht="15" customHeight="1" x14ac:dyDescent="0.25">
      <c r="B255" s="133" t="s">
        <v>83</v>
      </c>
      <c r="C255" s="11" t="s">
        <v>154</v>
      </c>
      <c r="D255" s="11">
        <v>3</v>
      </c>
      <c r="E255" s="4">
        <v>2</v>
      </c>
      <c r="F255" s="4">
        <v>3</v>
      </c>
      <c r="G255" s="23">
        <v>1</v>
      </c>
      <c r="H255" s="23">
        <v>323</v>
      </c>
      <c r="I255" s="123" t="s">
        <v>82</v>
      </c>
      <c r="J255" s="186">
        <v>12</v>
      </c>
      <c r="K255" s="183">
        <v>4500</v>
      </c>
      <c r="L255" s="183">
        <v>4500</v>
      </c>
      <c r="M255" s="178">
        <v>4500</v>
      </c>
    </row>
    <row r="256" spans="2:19" x14ac:dyDescent="0.25">
      <c r="B256" s="133" t="s">
        <v>83</v>
      </c>
      <c r="C256" s="11" t="s">
        <v>154</v>
      </c>
      <c r="D256" s="11">
        <v>3</v>
      </c>
      <c r="E256" s="4">
        <v>2</v>
      </c>
      <c r="F256" s="4">
        <v>3</v>
      </c>
      <c r="G256" s="23">
        <v>2</v>
      </c>
      <c r="H256" s="23">
        <v>323</v>
      </c>
      <c r="I256" s="123" t="s">
        <v>47</v>
      </c>
      <c r="J256" s="186">
        <v>12</v>
      </c>
      <c r="K256" s="183">
        <v>1005610</v>
      </c>
      <c r="L256" s="183">
        <v>670907</v>
      </c>
      <c r="M256" s="178">
        <v>1500</v>
      </c>
    </row>
    <row r="257" spans="2:15" x14ac:dyDescent="0.25">
      <c r="B257" s="133" t="s">
        <v>83</v>
      </c>
      <c r="C257" s="11" t="s">
        <v>154</v>
      </c>
      <c r="D257" s="11">
        <v>3</v>
      </c>
      <c r="E257" s="4">
        <v>2</v>
      </c>
      <c r="F257" s="4">
        <v>3</v>
      </c>
      <c r="G257" s="23">
        <v>3</v>
      </c>
      <c r="H257" s="23">
        <v>323</v>
      </c>
      <c r="I257" s="123" t="s">
        <v>37</v>
      </c>
      <c r="J257" s="186">
        <v>12</v>
      </c>
      <c r="K257" s="179">
        <v>12330</v>
      </c>
      <c r="L257" s="179">
        <v>11220</v>
      </c>
      <c r="M257" s="177">
        <v>9000</v>
      </c>
    </row>
    <row r="258" spans="2:15" ht="15" customHeight="1" x14ac:dyDescent="0.25">
      <c r="B258" s="133" t="s">
        <v>83</v>
      </c>
      <c r="C258" s="11" t="s">
        <v>154</v>
      </c>
      <c r="D258" s="11">
        <v>3</v>
      </c>
      <c r="E258" s="4">
        <v>2</v>
      </c>
      <c r="F258" s="4">
        <v>3</v>
      </c>
      <c r="G258" s="23">
        <v>5</v>
      </c>
      <c r="H258" s="23">
        <v>323</v>
      </c>
      <c r="I258" s="123" t="s">
        <v>18</v>
      </c>
      <c r="J258" s="186">
        <v>12</v>
      </c>
      <c r="K258" s="179">
        <v>36000</v>
      </c>
      <c r="L258" s="179">
        <v>36000</v>
      </c>
      <c r="M258" s="177">
        <v>36000</v>
      </c>
    </row>
    <row r="259" spans="2:15" x14ac:dyDescent="0.25">
      <c r="B259" s="133" t="s">
        <v>83</v>
      </c>
      <c r="C259" s="11" t="s">
        <v>154</v>
      </c>
      <c r="D259" s="11">
        <v>3</v>
      </c>
      <c r="E259" s="4">
        <v>2</v>
      </c>
      <c r="F259" s="4">
        <v>3</v>
      </c>
      <c r="G259" s="23">
        <v>7</v>
      </c>
      <c r="H259" s="23">
        <v>323</v>
      </c>
      <c r="I259" s="123" t="s">
        <v>20</v>
      </c>
      <c r="J259" s="186">
        <v>12</v>
      </c>
      <c r="K259" s="179">
        <v>608460</v>
      </c>
      <c r="L259" s="179">
        <v>404540</v>
      </c>
      <c r="M259" s="177">
        <v>360000</v>
      </c>
    </row>
    <row r="260" spans="2:15" ht="15" customHeight="1" x14ac:dyDescent="0.25">
      <c r="B260" s="133" t="s">
        <v>83</v>
      </c>
      <c r="C260" s="11" t="s">
        <v>154</v>
      </c>
      <c r="D260" s="11">
        <v>3</v>
      </c>
      <c r="E260" s="4">
        <v>2</v>
      </c>
      <c r="F260" s="4">
        <v>3</v>
      </c>
      <c r="G260" s="23">
        <v>9</v>
      </c>
      <c r="H260" s="23">
        <v>323</v>
      </c>
      <c r="I260" s="123" t="s">
        <v>32</v>
      </c>
      <c r="J260" s="186">
        <v>12</v>
      </c>
      <c r="K260" s="183">
        <v>1500</v>
      </c>
      <c r="L260" s="183">
        <v>1500</v>
      </c>
      <c r="M260" s="178">
        <v>1500</v>
      </c>
    </row>
    <row r="261" spans="2:15" ht="15" customHeight="1" x14ac:dyDescent="0.25">
      <c r="B261" s="133" t="s">
        <v>83</v>
      </c>
      <c r="C261" s="11" t="s">
        <v>154</v>
      </c>
      <c r="D261" s="11">
        <v>3</v>
      </c>
      <c r="E261" s="4">
        <v>2</v>
      </c>
      <c r="F261" s="4">
        <v>9</v>
      </c>
      <c r="G261" s="23">
        <v>3</v>
      </c>
      <c r="H261" s="23">
        <v>329</v>
      </c>
      <c r="I261" s="123" t="s">
        <v>22</v>
      </c>
      <c r="J261" s="186">
        <v>12</v>
      </c>
      <c r="K261" s="179">
        <v>15000</v>
      </c>
      <c r="L261" s="179">
        <v>15000</v>
      </c>
      <c r="M261" s="177">
        <v>15000</v>
      </c>
    </row>
    <row r="262" spans="2:15" ht="15" customHeight="1" x14ac:dyDescent="0.25">
      <c r="B262" s="133" t="s">
        <v>83</v>
      </c>
      <c r="C262" s="11" t="s">
        <v>154</v>
      </c>
      <c r="D262" s="11">
        <v>4</v>
      </c>
      <c r="E262" s="4">
        <v>1</v>
      </c>
      <c r="F262" s="4">
        <v>2</v>
      </c>
      <c r="G262" s="23">
        <v>3</v>
      </c>
      <c r="H262" s="23">
        <v>412</v>
      </c>
      <c r="I262" s="123" t="s">
        <v>36</v>
      </c>
      <c r="J262" s="186">
        <v>12</v>
      </c>
      <c r="K262" s="179">
        <v>22500</v>
      </c>
      <c r="L262" s="179">
        <v>22500</v>
      </c>
      <c r="M262" s="177">
        <v>22500</v>
      </c>
    </row>
    <row r="263" spans="2:15" ht="15" customHeight="1" x14ac:dyDescent="0.25">
      <c r="B263" s="133" t="s">
        <v>83</v>
      </c>
      <c r="C263" s="11" t="s">
        <v>154</v>
      </c>
      <c r="D263" s="11">
        <v>4</v>
      </c>
      <c r="E263" s="4">
        <v>2</v>
      </c>
      <c r="F263" s="4">
        <v>2</v>
      </c>
      <c r="G263" s="23">
        <v>1</v>
      </c>
      <c r="H263" s="23">
        <v>422</v>
      </c>
      <c r="I263" s="123" t="s">
        <v>48</v>
      </c>
      <c r="J263" s="186">
        <v>12</v>
      </c>
      <c r="K263" s="179">
        <v>15000</v>
      </c>
      <c r="L263" s="179">
        <v>15000</v>
      </c>
      <c r="M263" s="177">
        <v>15000</v>
      </c>
    </row>
    <row r="264" spans="2:15" ht="38.25" customHeight="1" x14ac:dyDescent="0.25">
      <c r="B264" s="5" t="s">
        <v>83</v>
      </c>
      <c r="C264" s="6" t="s">
        <v>154</v>
      </c>
      <c r="D264" s="6"/>
      <c r="E264" s="7"/>
      <c r="F264" s="7"/>
      <c r="G264" s="7"/>
      <c r="H264" s="8"/>
      <c r="I264" s="9" t="s">
        <v>134</v>
      </c>
      <c r="J264" s="174">
        <v>563</v>
      </c>
      <c r="K264" s="141">
        <f>SUM(K272:K295)</f>
        <v>529622020</v>
      </c>
      <c r="L264" s="141">
        <f>SUM(L272:L295)</f>
        <v>240192461</v>
      </c>
      <c r="M264" s="115">
        <f>SUM(M272:M295)</f>
        <v>33460000</v>
      </c>
    </row>
    <row r="265" spans="2:15" ht="18" customHeight="1" x14ac:dyDescent="0.25">
      <c r="B265" s="5" t="s">
        <v>83</v>
      </c>
      <c r="C265" s="6" t="s">
        <v>154</v>
      </c>
      <c r="D265" s="6"/>
      <c r="E265" s="7"/>
      <c r="F265" s="7"/>
      <c r="G265" s="8"/>
      <c r="H265" s="8">
        <v>31</v>
      </c>
      <c r="I265" s="9" t="s">
        <v>85</v>
      </c>
      <c r="J265" s="187">
        <v>563</v>
      </c>
      <c r="K265" s="141">
        <f t="shared" ref="K265:M265" si="56">K272+K273+K274+K275+K276</f>
        <v>9828000</v>
      </c>
      <c r="L265" s="141">
        <f t="shared" si="56"/>
        <v>9828000</v>
      </c>
      <c r="M265" s="115">
        <f t="shared" si="56"/>
        <v>9828000</v>
      </c>
      <c r="O265" s="280"/>
    </row>
    <row r="266" spans="2:15" ht="18" customHeight="1" x14ac:dyDescent="0.25">
      <c r="B266" s="5" t="s">
        <v>83</v>
      </c>
      <c r="C266" s="6" t="s">
        <v>154</v>
      </c>
      <c r="D266" s="6"/>
      <c r="E266" s="7"/>
      <c r="F266" s="7"/>
      <c r="G266" s="8"/>
      <c r="H266" s="8">
        <v>32</v>
      </c>
      <c r="I266" s="9" t="s">
        <v>86</v>
      </c>
      <c r="J266" s="187">
        <v>563</v>
      </c>
      <c r="K266" s="141">
        <f>K277+K278+K279+K280+K281+K282+K283+K284+K285+K286+K287+K288+K289</f>
        <v>5724420</v>
      </c>
      <c r="L266" s="141">
        <f t="shared" ref="L266:M266" si="57">L277+L278+L279+L280+L281+L282+L283+L284+L285+L286+L287+L288+L289</f>
        <v>4190547</v>
      </c>
      <c r="M266" s="115">
        <f t="shared" si="57"/>
        <v>3419500</v>
      </c>
    </row>
    <row r="267" spans="2:15" ht="18" customHeight="1" x14ac:dyDescent="0.25">
      <c r="B267" s="5" t="s">
        <v>83</v>
      </c>
      <c r="C267" s="6" t="s">
        <v>154</v>
      </c>
      <c r="D267" s="6"/>
      <c r="E267" s="7"/>
      <c r="F267" s="7"/>
      <c r="G267" s="8"/>
      <c r="H267" s="8">
        <v>36</v>
      </c>
      <c r="I267" s="9" t="s">
        <v>149</v>
      </c>
      <c r="J267" s="187">
        <v>563</v>
      </c>
      <c r="K267" s="141">
        <f>K290+K291</f>
        <v>416357100</v>
      </c>
      <c r="L267" s="141">
        <f>L290+L291</f>
        <v>178461414</v>
      </c>
      <c r="M267" s="115">
        <f>M290+M291</f>
        <v>20000000</v>
      </c>
    </row>
    <row r="268" spans="2:15" ht="18" customHeight="1" x14ac:dyDescent="0.25">
      <c r="B268" s="5" t="s">
        <v>83</v>
      </c>
      <c r="C268" s="6" t="s">
        <v>154</v>
      </c>
      <c r="D268" s="6"/>
      <c r="E268" s="7"/>
      <c r="F268" s="7"/>
      <c r="G268" s="8"/>
      <c r="H268" s="8">
        <v>38</v>
      </c>
      <c r="I268" s="9" t="s">
        <v>88</v>
      </c>
      <c r="J268" s="187">
        <v>563</v>
      </c>
      <c r="K268" s="141">
        <f>K292</f>
        <v>50000000</v>
      </c>
      <c r="L268" s="141">
        <f t="shared" ref="L268:M268" si="58">L292</f>
        <v>0</v>
      </c>
      <c r="M268" s="115">
        <f t="shared" si="58"/>
        <v>0</v>
      </c>
    </row>
    <row r="269" spans="2:15" ht="18" customHeight="1" x14ac:dyDescent="0.25">
      <c r="B269" s="5" t="s">
        <v>83</v>
      </c>
      <c r="C269" s="6" t="s">
        <v>154</v>
      </c>
      <c r="D269" s="6"/>
      <c r="E269" s="7"/>
      <c r="F269" s="7"/>
      <c r="G269" s="8"/>
      <c r="H269" s="8">
        <v>41</v>
      </c>
      <c r="I269" s="9" t="s">
        <v>150</v>
      </c>
      <c r="J269" s="187">
        <v>563</v>
      </c>
      <c r="K269" s="141">
        <f>K293</f>
        <v>127500</v>
      </c>
      <c r="L269" s="141">
        <f>L293</f>
        <v>127500</v>
      </c>
      <c r="M269" s="115">
        <f>M293</f>
        <v>127500</v>
      </c>
    </row>
    <row r="270" spans="2:15" ht="18" customHeight="1" x14ac:dyDescent="0.25">
      <c r="B270" s="5" t="s">
        <v>83</v>
      </c>
      <c r="C270" s="6" t="s">
        <v>154</v>
      </c>
      <c r="D270" s="6"/>
      <c r="E270" s="7"/>
      <c r="F270" s="7"/>
      <c r="G270" s="8"/>
      <c r="H270" s="8">
        <v>42</v>
      </c>
      <c r="I270" s="9" t="s">
        <v>151</v>
      </c>
      <c r="J270" s="187">
        <v>563</v>
      </c>
      <c r="K270" s="141">
        <f>K294</f>
        <v>85000</v>
      </c>
      <c r="L270" s="141">
        <f t="shared" ref="L270:M270" si="59">L294</f>
        <v>85000</v>
      </c>
      <c r="M270" s="115">
        <f t="shared" si="59"/>
        <v>85000</v>
      </c>
    </row>
    <row r="271" spans="2:15" ht="18" customHeight="1" x14ac:dyDescent="0.25">
      <c r="B271" s="5" t="s">
        <v>83</v>
      </c>
      <c r="C271" s="6" t="s">
        <v>154</v>
      </c>
      <c r="D271" s="6"/>
      <c r="E271" s="7"/>
      <c r="F271" s="7"/>
      <c r="G271" s="8"/>
      <c r="H271" s="8">
        <v>51</v>
      </c>
      <c r="I271" s="9" t="s">
        <v>152</v>
      </c>
      <c r="J271" s="187">
        <v>563</v>
      </c>
      <c r="K271" s="141">
        <f>K295</f>
        <v>47500000</v>
      </c>
      <c r="L271" s="141">
        <f>L295</f>
        <v>47500000</v>
      </c>
      <c r="M271" s="115">
        <f>M295</f>
        <v>0</v>
      </c>
    </row>
    <row r="272" spans="2:15" ht="15" customHeight="1" x14ac:dyDescent="0.25">
      <c r="B272" s="133" t="s">
        <v>83</v>
      </c>
      <c r="C272" s="11" t="s">
        <v>154</v>
      </c>
      <c r="D272" s="134">
        <v>3</v>
      </c>
      <c r="E272" s="139">
        <v>1</v>
      </c>
      <c r="F272" s="139">
        <v>1</v>
      </c>
      <c r="G272" s="140">
        <v>1</v>
      </c>
      <c r="H272" s="140">
        <v>311</v>
      </c>
      <c r="I272" s="161" t="s">
        <v>2</v>
      </c>
      <c r="J272" s="187">
        <v>563</v>
      </c>
      <c r="K272" s="178">
        <v>7800000</v>
      </c>
      <c r="L272" s="178">
        <v>7800000</v>
      </c>
      <c r="M272" s="178">
        <v>7800000</v>
      </c>
    </row>
    <row r="273" spans="2:13" ht="15" customHeight="1" x14ac:dyDescent="0.25">
      <c r="B273" s="133" t="s">
        <v>83</v>
      </c>
      <c r="C273" s="11" t="s">
        <v>154</v>
      </c>
      <c r="D273" s="11">
        <v>3</v>
      </c>
      <c r="E273" s="4">
        <v>1</v>
      </c>
      <c r="F273" s="4">
        <v>1</v>
      </c>
      <c r="G273" s="23">
        <v>3</v>
      </c>
      <c r="H273" s="23">
        <v>311</v>
      </c>
      <c r="I273" s="22" t="s">
        <v>3</v>
      </c>
      <c r="J273" s="187">
        <v>563</v>
      </c>
      <c r="K273" s="178">
        <v>255000</v>
      </c>
      <c r="L273" s="178">
        <v>255000</v>
      </c>
      <c r="M273" s="178">
        <v>255000</v>
      </c>
    </row>
    <row r="274" spans="2:13" ht="15" customHeight="1" x14ac:dyDescent="0.25">
      <c r="B274" s="133" t="s">
        <v>83</v>
      </c>
      <c r="C274" s="11" t="s">
        <v>154</v>
      </c>
      <c r="D274" s="11">
        <v>3</v>
      </c>
      <c r="E274" s="4">
        <v>1</v>
      </c>
      <c r="F274" s="4">
        <v>2</v>
      </c>
      <c r="G274" s="23">
        <v>1</v>
      </c>
      <c r="H274" s="23">
        <v>312</v>
      </c>
      <c r="I274" s="123" t="s">
        <v>4</v>
      </c>
      <c r="J274" s="187">
        <v>563</v>
      </c>
      <c r="K274" s="178">
        <v>153000</v>
      </c>
      <c r="L274" s="178">
        <v>153000</v>
      </c>
      <c r="M274" s="178">
        <v>153000</v>
      </c>
    </row>
    <row r="275" spans="2:13" ht="15" customHeight="1" x14ac:dyDescent="0.25">
      <c r="B275" s="133" t="s">
        <v>83</v>
      </c>
      <c r="C275" s="11" t="s">
        <v>154</v>
      </c>
      <c r="D275" s="11">
        <v>3</v>
      </c>
      <c r="E275" s="4">
        <v>1</v>
      </c>
      <c r="F275" s="4">
        <v>3</v>
      </c>
      <c r="G275" s="23">
        <v>2</v>
      </c>
      <c r="H275" s="23">
        <v>313</v>
      </c>
      <c r="I275" s="123" t="s">
        <v>5</v>
      </c>
      <c r="J275" s="187">
        <v>563</v>
      </c>
      <c r="K275" s="178">
        <v>1450000</v>
      </c>
      <c r="L275" s="178">
        <v>1450000</v>
      </c>
      <c r="M275" s="178">
        <v>1450000</v>
      </c>
    </row>
    <row r="276" spans="2:13" ht="15" customHeight="1" x14ac:dyDescent="0.25">
      <c r="B276" s="133" t="s">
        <v>83</v>
      </c>
      <c r="C276" s="11" t="s">
        <v>154</v>
      </c>
      <c r="D276" s="11">
        <v>3</v>
      </c>
      <c r="E276" s="4">
        <v>1</v>
      </c>
      <c r="F276" s="4">
        <v>3</v>
      </c>
      <c r="G276" s="23">
        <v>3</v>
      </c>
      <c r="H276" s="23">
        <v>313</v>
      </c>
      <c r="I276" s="123" t="s">
        <v>6</v>
      </c>
      <c r="J276" s="187">
        <v>563</v>
      </c>
      <c r="K276" s="183">
        <v>170000</v>
      </c>
      <c r="L276" s="183">
        <v>170000</v>
      </c>
      <c r="M276" s="178">
        <v>170000</v>
      </c>
    </row>
    <row r="277" spans="2:13" ht="15" customHeight="1" x14ac:dyDescent="0.25">
      <c r="B277" s="133" t="s">
        <v>83</v>
      </c>
      <c r="C277" s="11" t="s">
        <v>154</v>
      </c>
      <c r="D277" s="11">
        <v>3</v>
      </c>
      <c r="E277" s="4">
        <v>2</v>
      </c>
      <c r="F277" s="4">
        <v>1</v>
      </c>
      <c r="G277" s="23">
        <v>1</v>
      </c>
      <c r="H277" s="23">
        <v>321</v>
      </c>
      <c r="I277" s="123" t="s">
        <v>7</v>
      </c>
      <c r="J277" s="187">
        <v>563</v>
      </c>
      <c r="K277" s="183">
        <v>425000</v>
      </c>
      <c r="L277" s="183">
        <v>425000</v>
      </c>
      <c r="M277" s="178">
        <v>425000</v>
      </c>
    </row>
    <row r="278" spans="2:13" ht="15" customHeight="1" x14ac:dyDescent="0.25">
      <c r="B278" s="133" t="s">
        <v>83</v>
      </c>
      <c r="C278" s="11" t="s">
        <v>154</v>
      </c>
      <c r="D278" s="11">
        <v>3</v>
      </c>
      <c r="E278" s="4">
        <v>2</v>
      </c>
      <c r="F278" s="4">
        <v>1</v>
      </c>
      <c r="G278" s="23">
        <v>2</v>
      </c>
      <c r="H278" s="23">
        <v>321</v>
      </c>
      <c r="I278" s="182" t="s">
        <v>8</v>
      </c>
      <c r="J278" s="187">
        <v>563</v>
      </c>
      <c r="K278" s="183">
        <v>300000</v>
      </c>
      <c r="L278" s="183">
        <v>300000</v>
      </c>
      <c r="M278" s="178">
        <v>300000</v>
      </c>
    </row>
    <row r="279" spans="2:13" ht="15" customHeight="1" x14ac:dyDescent="0.25">
      <c r="B279" s="133" t="s">
        <v>83</v>
      </c>
      <c r="C279" s="11" t="s">
        <v>154</v>
      </c>
      <c r="D279" s="11">
        <v>3</v>
      </c>
      <c r="E279" s="4">
        <v>2</v>
      </c>
      <c r="F279" s="4">
        <v>1</v>
      </c>
      <c r="G279" s="23">
        <v>3</v>
      </c>
      <c r="H279" s="23">
        <v>321</v>
      </c>
      <c r="I279" s="123" t="s">
        <v>9</v>
      </c>
      <c r="J279" s="187">
        <v>563</v>
      </c>
      <c r="K279" s="183">
        <v>204000</v>
      </c>
      <c r="L279" s="183">
        <v>204000</v>
      </c>
      <c r="M279" s="178">
        <v>204000</v>
      </c>
    </row>
    <row r="280" spans="2:13" ht="15" customHeight="1" x14ac:dyDescent="0.25">
      <c r="B280" s="133" t="s">
        <v>83</v>
      </c>
      <c r="C280" s="11" t="s">
        <v>154</v>
      </c>
      <c r="D280" s="11">
        <v>3</v>
      </c>
      <c r="E280" s="4">
        <v>2</v>
      </c>
      <c r="F280" s="4">
        <v>2</v>
      </c>
      <c r="G280" s="23">
        <v>1</v>
      </c>
      <c r="H280" s="23">
        <v>322</v>
      </c>
      <c r="I280" s="123" t="s">
        <v>10</v>
      </c>
      <c r="J280" s="187">
        <v>563</v>
      </c>
      <c r="K280" s="183">
        <v>25500</v>
      </c>
      <c r="L280" s="183">
        <v>25500</v>
      </c>
      <c r="M280" s="178">
        <v>25500</v>
      </c>
    </row>
    <row r="281" spans="2:13" ht="15" customHeight="1" x14ac:dyDescent="0.25">
      <c r="B281" s="133" t="s">
        <v>83</v>
      </c>
      <c r="C281" s="11" t="s">
        <v>154</v>
      </c>
      <c r="D281" s="11">
        <v>3</v>
      </c>
      <c r="E281" s="4">
        <v>2</v>
      </c>
      <c r="F281" s="4">
        <v>2</v>
      </c>
      <c r="G281" s="23">
        <v>3</v>
      </c>
      <c r="H281" s="23">
        <v>322</v>
      </c>
      <c r="I281" s="123" t="s">
        <v>57</v>
      </c>
      <c r="J281" s="187">
        <v>563</v>
      </c>
      <c r="K281" s="183">
        <v>34000</v>
      </c>
      <c r="L281" s="183">
        <v>34000</v>
      </c>
      <c r="M281" s="178">
        <v>34000</v>
      </c>
    </row>
    <row r="282" spans="2:13" ht="15" customHeight="1" x14ac:dyDescent="0.25">
      <c r="B282" s="133" t="s">
        <v>83</v>
      </c>
      <c r="C282" s="11" t="s">
        <v>154</v>
      </c>
      <c r="D282" s="11">
        <v>3</v>
      </c>
      <c r="E282" s="4">
        <v>2</v>
      </c>
      <c r="F282" s="4">
        <v>2</v>
      </c>
      <c r="G282" s="23">
        <v>5</v>
      </c>
      <c r="H282" s="23">
        <v>322</v>
      </c>
      <c r="I282" s="123" t="s">
        <v>13</v>
      </c>
      <c r="J282" s="187">
        <v>563</v>
      </c>
      <c r="K282" s="183">
        <v>127500</v>
      </c>
      <c r="L282" s="183">
        <v>8500</v>
      </c>
      <c r="M282" s="178">
        <v>8500</v>
      </c>
    </row>
    <row r="283" spans="2:13" ht="15" customHeight="1" x14ac:dyDescent="0.25">
      <c r="B283" s="133" t="s">
        <v>83</v>
      </c>
      <c r="C283" s="11" t="s">
        <v>154</v>
      </c>
      <c r="D283" s="11">
        <v>3</v>
      </c>
      <c r="E283" s="4">
        <v>2</v>
      </c>
      <c r="F283" s="4">
        <v>3</v>
      </c>
      <c r="G283" s="23">
        <v>1</v>
      </c>
      <c r="H283" s="23">
        <v>323</v>
      </c>
      <c r="I283" s="123" t="s">
        <v>82</v>
      </c>
      <c r="J283" s="187">
        <v>563</v>
      </c>
      <c r="K283" s="183">
        <v>25500</v>
      </c>
      <c r="L283" s="183">
        <v>25500</v>
      </c>
      <c r="M283" s="178">
        <v>25500</v>
      </c>
    </row>
    <row r="284" spans="2:13" x14ac:dyDescent="0.25">
      <c r="B284" s="133" t="s">
        <v>83</v>
      </c>
      <c r="C284" s="11" t="s">
        <v>154</v>
      </c>
      <c r="D284" s="11">
        <v>3</v>
      </c>
      <c r="E284" s="4">
        <v>2</v>
      </c>
      <c r="F284" s="4">
        <v>3</v>
      </c>
      <c r="G284" s="23">
        <v>2</v>
      </c>
      <c r="H284" s="23">
        <v>323</v>
      </c>
      <c r="I284" s="123" t="s">
        <v>47</v>
      </c>
      <c r="J284" s="187">
        <v>563</v>
      </c>
      <c r="K284" s="183">
        <v>1012610</v>
      </c>
      <c r="L284" s="183">
        <v>677907</v>
      </c>
      <c r="M284" s="178">
        <v>8500</v>
      </c>
    </row>
    <row r="285" spans="2:13" x14ac:dyDescent="0.25">
      <c r="B285" s="133" t="s">
        <v>83</v>
      </c>
      <c r="C285" s="11" t="s">
        <v>154</v>
      </c>
      <c r="D285" s="11">
        <v>3</v>
      </c>
      <c r="E285" s="4">
        <v>2</v>
      </c>
      <c r="F285" s="4">
        <v>3</v>
      </c>
      <c r="G285" s="23">
        <v>3</v>
      </c>
      <c r="H285" s="23">
        <v>323</v>
      </c>
      <c r="I285" s="182" t="s">
        <v>37</v>
      </c>
      <c r="J285" s="187">
        <v>563</v>
      </c>
      <c r="K285" s="183">
        <v>69870</v>
      </c>
      <c r="L285" s="183">
        <v>63580</v>
      </c>
      <c r="M285" s="178">
        <v>51000</v>
      </c>
    </row>
    <row r="286" spans="2:13" ht="15" customHeight="1" x14ac:dyDescent="0.25">
      <c r="B286" s="133" t="s">
        <v>83</v>
      </c>
      <c r="C286" s="11" t="s">
        <v>154</v>
      </c>
      <c r="D286" s="11">
        <v>3</v>
      </c>
      <c r="E286" s="4">
        <v>2</v>
      </c>
      <c r="F286" s="4">
        <v>3</v>
      </c>
      <c r="G286" s="23">
        <v>5</v>
      </c>
      <c r="H286" s="23">
        <v>323</v>
      </c>
      <c r="I286" s="182" t="s">
        <v>18</v>
      </c>
      <c r="J286" s="187">
        <v>563</v>
      </c>
      <c r="K286" s="183">
        <v>204000</v>
      </c>
      <c r="L286" s="183">
        <v>204000</v>
      </c>
      <c r="M286" s="178">
        <v>204000</v>
      </c>
    </row>
    <row r="287" spans="2:13" x14ac:dyDescent="0.25">
      <c r="B287" s="133" t="s">
        <v>83</v>
      </c>
      <c r="C287" s="11" t="s">
        <v>154</v>
      </c>
      <c r="D287" s="11">
        <v>3</v>
      </c>
      <c r="E287" s="4">
        <v>2</v>
      </c>
      <c r="F287" s="4">
        <v>3</v>
      </c>
      <c r="G287" s="23">
        <v>7</v>
      </c>
      <c r="H287" s="23">
        <v>323</v>
      </c>
      <c r="I287" s="182" t="s">
        <v>20</v>
      </c>
      <c r="J287" s="187">
        <v>563</v>
      </c>
      <c r="K287" s="183">
        <v>3202940</v>
      </c>
      <c r="L287" s="183">
        <v>2129060</v>
      </c>
      <c r="M287" s="178">
        <v>2040000</v>
      </c>
    </row>
    <row r="288" spans="2:13" ht="15" customHeight="1" x14ac:dyDescent="0.25">
      <c r="B288" s="133" t="s">
        <v>83</v>
      </c>
      <c r="C288" s="11" t="s">
        <v>154</v>
      </c>
      <c r="D288" s="11">
        <v>3</v>
      </c>
      <c r="E288" s="4">
        <v>2</v>
      </c>
      <c r="F288" s="4">
        <v>3</v>
      </c>
      <c r="G288" s="23">
        <v>9</v>
      </c>
      <c r="H288" s="23">
        <v>323</v>
      </c>
      <c r="I288" s="182" t="s">
        <v>32</v>
      </c>
      <c r="J288" s="187">
        <v>563</v>
      </c>
      <c r="K288" s="183">
        <v>8500</v>
      </c>
      <c r="L288" s="183">
        <v>8500</v>
      </c>
      <c r="M288" s="178">
        <v>8500</v>
      </c>
    </row>
    <row r="289" spans="2:13" ht="15" customHeight="1" x14ac:dyDescent="0.25">
      <c r="B289" s="133" t="s">
        <v>83</v>
      </c>
      <c r="C289" s="11" t="s">
        <v>154</v>
      </c>
      <c r="D289" s="11">
        <v>3</v>
      </c>
      <c r="E289" s="4">
        <v>2</v>
      </c>
      <c r="F289" s="4">
        <v>9</v>
      </c>
      <c r="G289" s="23">
        <v>3</v>
      </c>
      <c r="H289" s="23">
        <v>329</v>
      </c>
      <c r="I289" s="182" t="s">
        <v>22</v>
      </c>
      <c r="J289" s="187">
        <v>563</v>
      </c>
      <c r="K289" s="183">
        <v>85000</v>
      </c>
      <c r="L289" s="183">
        <v>85000</v>
      </c>
      <c r="M289" s="178">
        <v>85000</v>
      </c>
    </row>
    <row r="290" spans="2:13" ht="15" customHeight="1" x14ac:dyDescent="0.25">
      <c r="B290" s="133" t="s">
        <v>83</v>
      </c>
      <c r="C290" s="11" t="s">
        <v>154</v>
      </c>
      <c r="D290" s="11">
        <v>3</v>
      </c>
      <c r="E290" s="4">
        <v>6</v>
      </c>
      <c r="F290" s="4">
        <v>8</v>
      </c>
      <c r="G290" s="23">
        <v>2</v>
      </c>
      <c r="H290" s="23">
        <v>368</v>
      </c>
      <c r="I290" s="123" t="s">
        <v>128</v>
      </c>
      <c r="J290" s="187">
        <v>563</v>
      </c>
      <c r="K290" s="183">
        <v>413357100</v>
      </c>
      <c r="L290" s="183">
        <v>178461414</v>
      </c>
      <c r="M290" s="178">
        <v>20000000</v>
      </c>
    </row>
    <row r="291" spans="2:13" ht="25.5" x14ac:dyDescent="0.25">
      <c r="B291" s="133" t="s">
        <v>83</v>
      </c>
      <c r="C291" s="11" t="s">
        <v>154</v>
      </c>
      <c r="D291" s="11">
        <v>3</v>
      </c>
      <c r="E291" s="4">
        <v>6</v>
      </c>
      <c r="F291" s="4">
        <v>9</v>
      </c>
      <c r="G291" s="23">
        <v>4</v>
      </c>
      <c r="H291" s="23">
        <v>369</v>
      </c>
      <c r="I291" s="150" t="s">
        <v>139</v>
      </c>
      <c r="J291" s="187">
        <v>563</v>
      </c>
      <c r="K291" s="183">
        <v>3000000</v>
      </c>
      <c r="L291" s="183">
        <v>0</v>
      </c>
      <c r="M291" s="178">
        <v>0</v>
      </c>
    </row>
    <row r="292" spans="2:13" ht="15" customHeight="1" x14ac:dyDescent="0.25">
      <c r="B292" s="133" t="s">
        <v>83</v>
      </c>
      <c r="C292" s="11" t="s">
        <v>154</v>
      </c>
      <c r="D292" s="11">
        <v>3</v>
      </c>
      <c r="E292" s="4">
        <v>8</v>
      </c>
      <c r="F292" s="4">
        <v>2</v>
      </c>
      <c r="G292" s="23">
        <v>3</v>
      </c>
      <c r="H292" s="23">
        <v>382</v>
      </c>
      <c r="I292" s="123" t="s">
        <v>127</v>
      </c>
      <c r="J292" s="187">
        <v>563</v>
      </c>
      <c r="K292" s="183">
        <v>50000000</v>
      </c>
      <c r="L292" s="183">
        <v>0</v>
      </c>
      <c r="M292" s="178">
        <v>0</v>
      </c>
    </row>
    <row r="293" spans="2:13" ht="15" customHeight="1" x14ac:dyDescent="0.25">
      <c r="B293" s="133" t="s">
        <v>83</v>
      </c>
      <c r="C293" s="11" t="s">
        <v>154</v>
      </c>
      <c r="D293" s="11">
        <v>4</v>
      </c>
      <c r="E293" s="4">
        <v>1</v>
      </c>
      <c r="F293" s="4">
        <v>2</v>
      </c>
      <c r="G293" s="23">
        <v>3</v>
      </c>
      <c r="H293" s="23">
        <v>412</v>
      </c>
      <c r="I293" s="165" t="s">
        <v>36</v>
      </c>
      <c r="J293" s="187">
        <v>563</v>
      </c>
      <c r="K293" s="183">
        <v>127500</v>
      </c>
      <c r="L293" s="183">
        <v>127500</v>
      </c>
      <c r="M293" s="178">
        <v>127500</v>
      </c>
    </row>
    <row r="294" spans="2:13" ht="15" customHeight="1" x14ac:dyDescent="0.25">
      <c r="B294" s="133" t="s">
        <v>83</v>
      </c>
      <c r="C294" s="11" t="s">
        <v>154</v>
      </c>
      <c r="D294" s="11">
        <v>4</v>
      </c>
      <c r="E294" s="4">
        <v>2</v>
      </c>
      <c r="F294" s="4">
        <v>2</v>
      </c>
      <c r="G294" s="23">
        <v>1</v>
      </c>
      <c r="H294" s="23">
        <v>422</v>
      </c>
      <c r="I294" s="165" t="s">
        <v>48</v>
      </c>
      <c r="J294" s="187">
        <v>563</v>
      </c>
      <c r="K294" s="183">
        <v>85000</v>
      </c>
      <c r="L294" s="183">
        <v>85000</v>
      </c>
      <c r="M294" s="178">
        <v>85000</v>
      </c>
    </row>
    <row r="295" spans="2:13" ht="15" customHeight="1" x14ac:dyDescent="0.25">
      <c r="B295" s="217" t="s">
        <v>83</v>
      </c>
      <c r="C295" s="212" t="s">
        <v>154</v>
      </c>
      <c r="D295" s="212">
        <v>5</v>
      </c>
      <c r="E295" s="213">
        <v>1</v>
      </c>
      <c r="F295" s="213">
        <v>8</v>
      </c>
      <c r="G295" s="214">
        <v>1</v>
      </c>
      <c r="H295" s="214">
        <v>518</v>
      </c>
      <c r="I295" s="218" t="s">
        <v>135</v>
      </c>
      <c r="J295" s="187">
        <v>563</v>
      </c>
      <c r="K295" s="235">
        <v>47500000</v>
      </c>
      <c r="L295" s="235">
        <v>47500000</v>
      </c>
      <c r="M295" s="216">
        <v>0</v>
      </c>
    </row>
    <row r="296" spans="2:13" ht="48.75" customHeight="1" x14ac:dyDescent="0.25">
      <c r="B296" s="5" t="s">
        <v>83</v>
      </c>
      <c r="C296" s="6" t="s">
        <v>154</v>
      </c>
      <c r="D296" s="6"/>
      <c r="E296" s="7"/>
      <c r="F296" s="7"/>
      <c r="G296" s="7"/>
      <c r="H296" s="8"/>
      <c r="I296" s="9" t="s">
        <v>134</v>
      </c>
      <c r="J296" s="279">
        <v>52</v>
      </c>
      <c r="K296" s="141">
        <f>SUM(K298:K298)</f>
        <v>5500000</v>
      </c>
      <c r="L296" s="141">
        <f>SUM(L298:L298)</f>
        <v>1500000</v>
      </c>
      <c r="M296" s="115">
        <f>SUM(M298:M298)</f>
        <v>0</v>
      </c>
    </row>
    <row r="297" spans="2:13" ht="19.5" customHeight="1" x14ac:dyDescent="0.25">
      <c r="B297" s="5" t="s">
        <v>83</v>
      </c>
      <c r="C297" s="6" t="s">
        <v>154</v>
      </c>
      <c r="D297" s="6"/>
      <c r="E297" s="7"/>
      <c r="F297" s="7"/>
      <c r="G297" s="8"/>
      <c r="H297" s="8">
        <v>36</v>
      </c>
      <c r="I297" s="9" t="s">
        <v>149</v>
      </c>
      <c r="J297" s="279">
        <v>52</v>
      </c>
      <c r="K297" s="141">
        <f>K298</f>
        <v>5500000</v>
      </c>
      <c r="L297" s="141">
        <f>L298</f>
        <v>1500000</v>
      </c>
      <c r="M297" s="115">
        <f>M298</f>
        <v>0</v>
      </c>
    </row>
    <row r="298" spans="2:13" ht="21" customHeight="1" x14ac:dyDescent="0.25">
      <c r="B298" s="217" t="s">
        <v>83</v>
      </c>
      <c r="C298" s="212" t="s">
        <v>154</v>
      </c>
      <c r="D298" s="212">
        <v>3</v>
      </c>
      <c r="E298" s="213">
        <v>6</v>
      </c>
      <c r="F298" s="213">
        <v>8</v>
      </c>
      <c r="G298" s="214">
        <v>2</v>
      </c>
      <c r="H298" s="214">
        <v>368</v>
      </c>
      <c r="I298" s="215" t="s">
        <v>128</v>
      </c>
      <c r="J298" s="270">
        <v>52</v>
      </c>
      <c r="K298" s="235">
        <v>5500000</v>
      </c>
      <c r="L298" s="235">
        <v>1500000</v>
      </c>
      <c r="M298" s="216">
        <v>0</v>
      </c>
    </row>
    <row r="299" spans="2:13" ht="38.25" customHeight="1" x14ac:dyDescent="0.25">
      <c r="B299" s="5" t="s">
        <v>83</v>
      </c>
      <c r="C299" s="6" t="s">
        <v>140</v>
      </c>
      <c r="D299" s="6"/>
      <c r="E299" s="7"/>
      <c r="F299" s="7"/>
      <c r="G299" s="7"/>
      <c r="H299" s="8"/>
      <c r="I299" s="9" t="s">
        <v>155</v>
      </c>
      <c r="J299" s="78">
        <v>12</v>
      </c>
      <c r="K299" s="141">
        <f>SUM(K302:K306)</f>
        <v>1157000</v>
      </c>
      <c r="L299" s="141">
        <f t="shared" ref="L299:M299" si="60">SUM(L302:L306)</f>
        <v>975380</v>
      </c>
      <c r="M299" s="115">
        <f t="shared" si="60"/>
        <v>987160</v>
      </c>
    </row>
    <row r="300" spans="2:13" ht="17.25" customHeight="1" x14ac:dyDescent="0.25">
      <c r="B300" s="5" t="s">
        <v>83</v>
      </c>
      <c r="C300" s="6" t="s">
        <v>140</v>
      </c>
      <c r="D300" s="6"/>
      <c r="E300" s="7"/>
      <c r="F300" s="7"/>
      <c r="G300" s="8"/>
      <c r="H300" s="8">
        <v>31</v>
      </c>
      <c r="I300" s="9" t="s">
        <v>85</v>
      </c>
      <c r="J300" s="186">
        <v>12</v>
      </c>
      <c r="K300" s="141">
        <f t="shared" ref="K300:L300" si="61">K302+K303</f>
        <v>839600</v>
      </c>
      <c r="L300" s="141">
        <f t="shared" si="61"/>
        <v>839600</v>
      </c>
      <c r="M300" s="115">
        <f>M302+M303</f>
        <v>835000</v>
      </c>
    </row>
    <row r="301" spans="2:13" ht="17.25" customHeight="1" x14ac:dyDescent="0.25">
      <c r="B301" s="5" t="s">
        <v>83</v>
      </c>
      <c r="C301" s="6" t="s">
        <v>140</v>
      </c>
      <c r="D301" s="6"/>
      <c r="E301" s="7"/>
      <c r="F301" s="7"/>
      <c r="G301" s="8"/>
      <c r="H301" s="8">
        <v>32</v>
      </c>
      <c r="I301" s="9" t="s">
        <v>86</v>
      </c>
      <c r="J301" s="186">
        <v>12</v>
      </c>
      <c r="K301" s="141">
        <f t="shared" ref="K301:M301" si="62">K304+K305</f>
        <v>195400</v>
      </c>
      <c r="L301" s="141">
        <f t="shared" si="62"/>
        <v>135780</v>
      </c>
      <c r="M301" s="115">
        <f t="shared" si="62"/>
        <v>152160</v>
      </c>
    </row>
    <row r="302" spans="2:13" ht="15" customHeight="1" x14ac:dyDescent="0.25">
      <c r="B302" s="133" t="s">
        <v>83</v>
      </c>
      <c r="C302" s="11" t="s">
        <v>140</v>
      </c>
      <c r="D302" s="134">
        <v>3</v>
      </c>
      <c r="E302" s="139">
        <v>1</v>
      </c>
      <c r="F302" s="139">
        <v>1</v>
      </c>
      <c r="G302" s="140">
        <v>1</v>
      </c>
      <c r="H302" s="140">
        <v>311</v>
      </c>
      <c r="I302" s="161" t="s">
        <v>2</v>
      </c>
      <c r="J302" s="186">
        <v>12</v>
      </c>
      <c r="K302" s="177">
        <v>720687</v>
      </c>
      <c r="L302" s="177">
        <v>720687</v>
      </c>
      <c r="M302" s="177">
        <v>716739</v>
      </c>
    </row>
    <row r="303" spans="2:13" x14ac:dyDescent="0.25">
      <c r="B303" s="133" t="s">
        <v>83</v>
      </c>
      <c r="C303" s="11" t="s">
        <v>140</v>
      </c>
      <c r="D303" s="11">
        <v>3</v>
      </c>
      <c r="E303" s="4">
        <v>1</v>
      </c>
      <c r="F303" s="4">
        <v>3</v>
      </c>
      <c r="G303" s="23">
        <v>2</v>
      </c>
      <c r="H303" s="23">
        <v>313</v>
      </c>
      <c r="I303" s="123" t="s">
        <v>5</v>
      </c>
      <c r="J303" s="186">
        <v>12</v>
      </c>
      <c r="K303" s="177">
        <v>118913</v>
      </c>
      <c r="L303" s="177">
        <v>118913</v>
      </c>
      <c r="M303" s="177">
        <v>118261</v>
      </c>
    </row>
    <row r="304" spans="2:13" ht="15" customHeight="1" x14ac:dyDescent="0.25">
      <c r="B304" s="133" t="s">
        <v>83</v>
      </c>
      <c r="C304" s="11" t="s">
        <v>140</v>
      </c>
      <c r="D304" s="11">
        <v>3</v>
      </c>
      <c r="E304" s="4">
        <v>2</v>
      </c>
      <c r="F304" s="4">
        <v>1</v>
      </c>
      <c r="G304" s="23">
        <v>1</v>
      </c>
      <c r="H304" s="23">
        <v>321</v>
      </c>
      <c r="I304" s="123" t="s">
        <v>7</v>
      </c>
      <c r="J304" s="186">
        <v>12</v>
      </c>
      <c r="K304" s="178">
        <v>82900</v>
      </c>
      <c r="L304" s="178">
        <v>98280</v>
      </c>
      <c r="M304" s="178">
        <v>114660</v>
      </c>
    </row>
    <row r="305" spans="2:13" x14ac:dyDescent="0.25">
      <c r="B305" s="133" t="s">
        <v>83</v>
      </c>
      <c r="C305" s="11" t="s">
        <v>140</v>
      </c>
      <c r="D305" s="11">
        <v>3</v>
      </c>
      <c r="E305" s="4">
        <v>2</v>
      </c>
      <c r="F305" s="4">
        <v>3</v>
      </c>
      <c r="G305" s="23">
        <v>7</v>
      </c>
      <c r="H305" s="23">
        <v>323</v>
      </c>
      <c r="I305" s="123" t="s">
        <v>20</v>
      </c>
      <c r="J305" s="186">
        <v>12</v>
      </c>
      <c r="K305" s="179">
        <v>112500</v>
      </c>
      <c r="L305" s="179">
        <v>37500</v>
      </c>
      <c r="M305" s="177">
        <v>37500</v>
      </c>
    </row>
    <row r="306" spans="2:13" ht="18" customHeight="1" x14ac:dyDescent="0.25">
      <c r="B306" s="133" t="s">
        <v>83</v>
      </c>
      <c r="C306" s="11" t="s">
        <v>140</v>
      </c>
      <c r="D306" s="11">
        <v>4</v>
      </c>
      <c r="E306" s="4">
        <v>2</v>
      </c>
      <c r="F306" s="4">
        <v>2</v>
      </c>
      <c r="G306" s="23">
        <v>1</v>
      </c>
      <c r="H306" s="23">
        <v>422</v>
      </c>
      <c r="I306" s="123" t="s">
        <v>132</v>
      </c>
      <c r="J306" s="186">
        <v>12</v>
      </c>
      <c r="K306" s="179">
        <v>122000</v>
      </c>
      <c r="L306" s="179">
        <v>0</v>
      </c>
      <c r="M306" s="177">
        <v>0</v>
      </c>
    </row>
    <row r="307" spans="2:13" ht="21" x14ac:dyDescent="0.25">
      <c r="B307" s="5" t="s">
        <v>83</v>
      </c>
      <c r="C307" s="6" t="s">
        <v>140</v>
      </c>
      <c r="D307" s="6"/>
      <c r="E307" s="7"/>
      <c r="F307" s="7"/>
      <c r="G307" s="7"/>
      <c r="H307" s="8"/>
      <c r="I307" s="9" t="s">
        <v>155</v>
      </c>
      <c r="J307" s="174">
        <v>563</v>
      </c>
      <c r="K307" s="141">
        <f>SUM(K310:K318)</f>
        <v>7257860</v>
      </c>
      <c r="L307" s="141">
        <f t="shared" ref="L307:M307" si="63">SUM(L310:L318)</f>
        <v>6233780</v>
      </c>
      <c r="M307" s="115">
        <f t="shared" si="63"/>
        <v>6319677</v>
      </c>
    </row>
    <row r="308" spans="2:13" ht="21" x14ac:dyDescent="0.25">
      <c r="B308" s="5" t="s">
        <v>83</v>
      </c>
      <c r="C308" s="6" t="s">
        <v>140</v>
      </c>
      <c r="D308" s="6"/>
      <c r="E308" s="7"/>
      <c r="F308" s="7"/>
      <c r="G308" s="8"/>
      <c r="H308" s="8">
        <v>31</v>
      </c>
      <c r="I308" s="9" t="s">
        <v>85</v>
      </c>
      <c r="J308" s="187">
        <v>563</v>
      </c>
      <c r="K308" s="141">
        <f t="shared" ref="K308:M308" si="64">K310+K311</f>
        <v>4757500</v>
      </c>
      <c r="L308" s="141">
        <f t="shared" si="64"/>
        <v>4757500</v>
      </c>
      <c r="M308" s="115">
        <f t="shared" si="64"/>
        <v>4751500</v>
      </c>
    </row>
    <row r="309" spans="2:13" ht="21" x14ac:dyDescent="0.25">
      <c r="B309" s="5" t="s">
        <v>83</v>
      </c>
      <c r="C309" s="6" t="s">
        <v>140</v>
      </c>
      <c r="D309" s="6"/>
      <c r="E309" s="7"/>
      <c r="F309" s="7"/>
      <c r="G309" s="8"/>
      <c r="H309" s="8">
        <v>32</v>
      </c>
      <c r="I309" s="9" t="s">
        <v>86</v>
      </c>
      <c r="J309" s="187">
        <v>563</v>
      </c>
      <c r="K309" s="141">
        <f>K312+K313+K314+K315+K316+K317</f>
        <v>1808360</v>
      </c>
      <c r="L309" s="141">
        <f>L312+L313+L314+L315+L316+L317</f>
        <v>1476280</v>
      </c>
      <c r="M309" s="115">
        <f>M312+M313+M314+M315+M316+M317</f>
        <v>1568177</v>
      </c>
    </row>
    <row r="310" spans="2:13" ht="15" customHeight="1" x14ac:dyDescent="0.25">
      <c r="B310" s="133" t="s">
        <v>83</v>
      </c>
      <c r="C310" s="11" t="s">
        <v>140</v>
      </c>
      <c r="D310" s="134">
        <v>3</v>
      </c>
      <c r="E310" s="139">
        <v>1</v>
      </c>
      <c r="F310" s="139">
        <v>1</v>
      </c>
      <c r="G310" s="140">
        <v>1</v>
      </c>
      <c r="H310" s="140">
        <v>311</v>
      </c>
      <c r="I310" s="161" t="s">
        <v>2</v>
      </c>
      <c r="J310" s="187">
        <v>563</v>
      </c>
      <c r="K310" s="178">
        <v>4083691</v>
      </c>
      <c r="L310" s="178">
        <v>4083691</v>
      </c>
      <c r="M310" s="178">
        <v>4078541</v>
      </c>
    </row>
    <row r="311" spans="2:13" ht="15" customHeight="1" x14ac:dyDescent="0.25">
      <c r="B311" s="133" t="s">
        <v>83</v>
      </c>
      <c r="C311" s="11" t="s">
        <v>140</v>
      </c>
      <c r="D311" s="11">
        <v>3</v>
      </c>
      <c r="E311" s="4">
        <v>1</v>
      </c>
      <c r="F311" s="4">
        <v>3</v>
      </c>
      <c r="G311" s="23">
        <v>2</v>
      </c>
      <c r="H311" s="23">
        <v>313</v>
      </c>
      <c r="I311" s="123" t="s">
        <v>5</v>
      </c>
      <c r="J311" s="187">
        <v>563</v>
      </c>
      <c r="K311" s="178">
        <v>673809</v>
      </c>
      <c r="L311" s="178">
        <v>673809</v>
      </c>
      <c r="M311" s="178">
        <v>672959</v>
      </c>
    </row>
    <row r="312" spans="2:13" ht="15" customHeight="1" x14ac:dyDescent="0.25">
      <c r="B312" s="133" t="s">
        <v>83</v>
      </c>
      <c r="C312" s="11" t="s">
        <v>140</v>
      </c>
      <c r="D312" s="11">
        <v>3</v>
      </c>
      <c r="E312" s="4">
        <v>2</v>
      </c>
      <c r="F312" s="4">
        <v>1</v>
      </c>
      <c r="G312" s="23">
        <v>1</v>
      </c>
      <c r="H312" s="23">
        <v>321</v>
      </c>
      <c r="I312" s="123" t="s">
        <v>7</v>
      </c>
      <c r="J312" s="187">
        <v>563</v>
      </c>
      <c r="K312" s="183">
        <v>464000</v>
      </c>
      <c r="L312" s="183">
        <v>556920</v>
      </c>
      <c r="M312" s="178">
        <v>649740</v>
      </c>
    </row>
    <row r="313" spans="2:13" ht="15" customHeight="1" x14ac:dyDescent="0.25">
      <c r="B313" s="133" t="s">
        <v>83</v>
      </c>
      <c r="C313" s="11" t="s">
        <v>140</v>
      </c>
      <c r="D313" s="11">
        <v>3</v>
      </c>
      <c r="E313" s="4">
        <v>2</v>
      </c>
      <c r="F313" s="4">
        <v>2</v>
      </c>
      <c r="G313" s="23">
        <v>1</v>
      </c>
      <c r="H313" s="23">
        <v>322</v>
      </c>
      <c r="I313" s="123" t="s">
        <v>10</v>
      </c>
      <c r="J313" s="187">
        <v>563</v>
      </c>
      <c r="K313" s="183">
        <v>250000</v>
      </c>
      <c r="L313" s="183">
        <v>250000</v>
      </c>
      <c r="M313" s="178">
        <v>250000</v>
      </c>
    </row>
    <row r="314" spans="2:13" ht="15" customHeight="1" x14ac:dyDescent="0.25">
      <c r="B314" s="133" t="s">
        <v>83</v>
      </c>
      <c r="C314" s="11" t="s">
        <v>140</v>
      </c>
      <c r="D314" s="11">
        <v>3</v>
      </c>
      <c r="E314" s="4">
        <v>2</v>
      </c>
      <c r="F314" s="4">
        <v>3</v>
      </c>
      <c r="G314" s="23">
        <v>1</v>
      </c>
      <c r="H314" s="23">
        <v>323</v>
      </c>
      <c r="I314" s="123" t="s">
        <v>82</v>
      </c>
      <c r="J314" s="187">
        <v>563</v>
      </c>
      <c r="K314" s="183">
        <v>250000</v>
      </c>
      <c r="L314" s="183">
        <v>250000</v>
      </c>
      <c r="M314" s="178">
        <v>250000</v>
      </c>
    </row>
    <row r="315" spans="2:13" x14ac:dyDescent="0.25">
      <c r="B315" s="217" t="s">
        <v>83</v>
      </c>
      <c r="C315" s="212" t="s">
        <v>140</v>
      </c>
      <c r="D315" s="212">
        <v>3</v>
      </c>
      <c r="E315" s="213">
        <v>2</v>
      </c>
      <c r="F315" s="213">
        <v>3</v>
      </c>
      <c r="G315" s="214">
        <v>4</v>
      </c>
      <c r="H315" s="214">
        <v>323</v>
      </c>
      <c r="I315" s="234" t="s">
        <v>31</v>
      </c>
      <c r="J315" s="187">
        <v>563</v>
      </c>
      <c r="K315" s="235">
        <v>76860</v>
      </c>
      <c r="L315" s="235">
        <v>76860</v>
      </c>
      <c r="M315" s="216">
        <v>75937</v>
      </c>
    </row>
    <row r="316" spans="2:13" ht="15" customHeight="1" x14ac:dyDescent="0.25">
      <c r="B316" s="133" t="s">
        <v>83</v>
      </c>
      <c r="C316" s="11" t="s">
        <v>140</v>
      </c>
      <c r="D316" s="11">
        <v>3</v>
      </c>
      <c r="E316" s="4">
        <v>2</v>
      </c>
      <c r="F316" s="4">
        <v>3</v>
      </c>
      <c r="G316" s="23">
        <v>5</v>
      </c>
      <c r="H316" s="23">
        <v>323</v>
      </c>
      <c r="I316" s="182" t="s">
        <v>18</v>
      </c>
      <c r="J316" s="187">
        <v>563</v>
      </c>
      <c r="K316" s="183">
        <v>130000</v>
      </c>
      <c r="L316" s="183">
        <v>130000</v>
      </c>
      <c r="M316" s="178">
        <v>130000</v>
      </c>
    </row>
    <row r="317" spans="2:13" ht="15" customHeight="1" x14ac:dyDescent="0.25">
      <c r="B317" s="133" t="s">
        <v>83</v>
      </c>
      <c r="C317" s="11" t="s">
        <v>140</v>
      </c>
      <c r="D317" s="11">
        <v>3</v>
      </c>
      <c r="E317" s="4">
        <v>2</v>
      </c>
      <c r="F317" s="4">
        <v>3</v>
      </c>
      <c r="G317" s="23">
        <v>7</v>
      </c>
      <c r="H317" s="23">
        <v>323</v>
      </c>
      <c r="I317" s="182" t="s">
        <v>20</v>
      </c>
      <c r="J317" s="187">
        <v>563</v>
      </c>
      <c r="K317" s="183">
        <v>637500</v>
      </c>
      <c r="L317" s="183">
        <v>212500</v>
      </c>
      <c r="M317" s="178">
        <v>212500</v>
      </c>
    </row>
    <row r="318" spans="2:13" ht="19.5" customHeight="1" x14ac:dyDescent="0.25">
      <c r="B318" s="133" t="s">
        <v>83</v>
      </c>
      <c r="C318" s="11" t="s">
        <v>140</v>
      </c>
      <c r="D318" s="11">
        <v>4</v>
      </c>
      <c r="E318" s="4">
        <v>2</v>
      </c>
      <c r="F318" s="4">
        <v>2</v>
      </c>
      <c r="G318" s="23">
        <v>1</v>
      </c>
      <c r="H318" s="23">
        <v>422</v>
      </c>
      <c r="I318" s="182" t="s">
        <v>132</v>
      </c>
      <c r="J318" s="187">
        <v>563</v>
      </c>
      <c r="K318" s="183">
        <v>692000</v>
      </c>
      <c r="L318" s="183">
        <v>0</v>
      </c>
      <c r="M318" s="178">
        <v>0</v>
      </c>
    </row>
    <row r="319" spans="2:13" ht="25.5" x14ac:dyDescent="0.25">
      <c r="B319" s="64" t="s">
        <v>0</v>
      </c>
      <c r="C319" s="57" t="s">
        <v>123</v>
      </c>
      <c r="D319" s="57"/>
      <c r="E319" s="58"/>
      <c r="F319" s="58"/>
      <c r="G319" s="58"/>
      <c r="H319" s="59"/>
      <c r="I319" s="60" t="s">
        <v>106</v>
      </c>
      <c r="J319" s="314">
        <v>11</v>
      </c>
      <c r="K319" s="141">
        <f>SUM(K323:K333)</f>
        <v>9602088</v>
      </c>
      <c r="L319" s="141">
        <f>SUM(L323:L333)</f>
        <v>15780000</v>
      </c>
      <c r="M319" s="115">
        <f>SUM(M323:M333)</f>
        <v>15232764</v>
      </c>
    </row>
    <row r="320" spans="2:13" ht="18.75" customHeight="1" x14ac:dyDescent="0.25">
      <c r="B320" s="64" t="s">
        <v>0</v>
      </c>
      <c r="C320" s="57" t="s">
        <v>123</v>
      </c>
      <c r="D320" s="249"/>
      <c r="E320" s="250"/>
      <c r="F320" s="250"/>
      <c r="G320" s="59"/>
      <c r="H320" s="251">
        <v>32</v>
      </c>
      <c r="I320" s="60" t="s">
        <v>86</v>
      </c>
      <c r="J320" s="314">
        <v>11</v>
      </c>
      <c r="K320" s="141">
        <f>K324+K325+K326+K328+K329+K330+K323+K327</f>
        <v>7000000</v>
      </c>
      <c r="L320" s="141">
        <f t="shared" ref="L320:M320" si="65">L324+L325+L326+L328+L329+L330+L323+L327</f>
        <v>11080000</v>
      </c>
      <c r="M320" s="115">
        <f t="shared" si="65"/>
        <v>11990000</v>
      </c>
    </row>
    <row r="321" spans="2:13" ht="18.75" customHeight="1" x14ac:dyDescent="0.25">
      <c r="B321" s="64" t="s">
        <v>0</v>
      </c>
      <c r="C321" s="57" t="s">
        <v>123</v>
      </c>
      <c r="D321" s="249"/>
      <c r="E321" s="250"/>
      <c r="F321" s="250"/>
      <c r="G321" s="251"/>
      <c r="H321" s="251">
        <v>41</v>
      </c>
      <c r="I321" s="60" t="s">
        <v>150</v>
      </c>
      <c r="J321" s="314">
        <v>11</v>
      </c>
      <c r="K321" s="141">
        <f>K331</f>
        <v>0</v>
      </c>
      <c r="L321" s="141">
        <f>L331</f>
        <v>200000</v>
      </c>
      <c r="M321" s="115">
        <f>M331</f>
        <v>200000</v>
      </c>
    </row>
    <row r="322" spans="2:13" ht="18.75" customHeight="1" x14ac:dyDescent="0.25">
      <c r="B322" s="64" t="s">
        <v>0</v>
      </c>
      <c r="C322" s="57" t="s">
        <v>123</v>
      </c>
      <c r="D322" s="249"/>
      <c r="E322" s="250"/>
      <c r="F322" s="250"/>
      <c r="G322" s="251"/>
      <c r="H322" s="251">
        <v>42</v>
      </c>
      <c r="I322" s="60" t="s">
        <v>151</v>
      </c>
      <c r="J322" s="314">
        <v>11</v>
      </c>
      <c r="K322" s="141">
        <f>K332+K333</f>
        <v>2602088</v>
      </c>
      <c r="L322" s="141">
        <f>L332+L333</f>
        <v>4500000</v>
      </c>
      <c r="M322" s="115">
        <f>M332+M333</f>
        <v>3042764</v>
      </c>
    </row>
    <row r="323" spans="2:13" s="273" customFormat="1" ht="16.5" customHeight="1" x14ac:dyDescent="0.25">
      <c r="B323" s="219" t="s">
        <v>0</v>
      </c>
      <c r="C323" s="212" t="s">
        <v>123</v>
      </c>
      <c r="D323" s="275">
        <v>3</v>
      </c>
      <c r="E323" s="276">
        <v>2</v>
      </c>
      <c r="F323" s="276">
        <v>2</v>
      </c>
      <c r="G323" s="233">
        <v>5</v>
      </c>
      <c r="H323" s="277">
        <v>322</v>
      </c>
      <c r="I323" s="278" t="s">
        <v>13</v>
      </c>
      <c r="J323" s="241">
        <v>11</v>
      </c>
      <c r="K323" s="237">
        <v>0</v>
      </c>
      <c r="L323" s="237">
        <v>100000</v>
      </c>
      <c r="M323" s="238">
        <v>100000</v>
      </c>
    </row>
    <row r="324" spans="2:13" ht="15" customHeight="1" x14ac:dyDescent="0.25">
      <c r="B324" s="52" t="s">
        <v>0</v>
      </c>
      <c r="C324" s="11" t="s">
        <v>123</v>
      </c>
      <c r="D324" s="53">
        <v>3</v>
      </c>
      <c r="E324" s="54">
        <v>2</v>
      </c>
      <c r="F324" s="54">
        <v>3</v>
      </c>
      <c r="G324" s="54">
        <v>2</v>
      </c>
      <c r="H324" s="14">
        <v>323</v>
      </c>
      <c r="I324" s="55" t="s">
        <v>47</v>
      </c>
      <c r="J324" s="103">
        <v>11</v>
      </c>
      <c r="K324" s="178">
        <v>2000000</v>
      </c>
      <c r="L324" s="178">
        <v>3800000</v>
      </c>
      <c r="M324" s="178">
        <v>4200000</v>
      </c>
    </row>
    <row r="325" spans="2:13" ht="15" customHeight="1" x14ac:dyDescent="0.25">
      <c r="B325" s="52" t="s">
        <v>0</v>
      </c>
      <c r="C325" s="11" t="s">
        <v>123</v>
      </c>
      <c r="D325" s="53">
        <v>3</v>
      </c>
      <c r="E325" s="54">
        <v>2</v>
      </c>
      <c r="F325" s="54">
        <v>3</v>
      </c>
      <c r="G325" s="54">
        <v>5</v>
      </c>
      <c r="H325" s="14">
        <v>323</v>
      </c>
      <c r="I325" s="55" t="s">
        <v>131</v>
      </c>
      <c r="J325" s="103">
        <v>11</v>
      </c>
      <c r="K325" s="178">
        <v>3500000</v>
      </c>
      <c r="L325" s="178">
        <v>4500000</v>
      </c>
      <c r="M325" s="178">
        <v>5000000</v>
      </c>
    </row>
    <row r="326" spans="2:13" ht="15" customHeight="1" x14ac:dyDescent="0.25">
      <c r="B326" s="52" t="s">
        <v>0</v>
      </c>
      <c r="C326" s="11" t="s">
        <v>123</v>
      </c>
      <c r="D326" s="53">
        <v>3</v>
      </c>
      <c r="E326" s="54">
        <v>2</v>
      </c>
      <c r="F326" s="54">
        <v>3</v>
      </c>
      <c r="G326" s="54">
        <v>7</v>
      </c>
      <c r="H326" s="14">
        <v>323</v>
      </c>
      <c r="I326" s="55" t="s">
        <v>20</v>
      </c>
      <c r="J326" s="103">
        <v>11</v>
      </c>
      <c r="K326" s="178">
        <v>1000000</v>
      </c>
      <c r="L326" s="178">
        <v>2000000</v>
      </c>
      <c r="M326" s="178">
        <v>2000000</v>
      </c>
    </row>
    <row r="327" spans="2:13" ht="15" customHeight="1" x14ac:dyDescent="0.25">
      <c r="B327" s="219" t="s">
        <v>0</v>
      </c>
      <c r="C327" s="212" t="s">
        <v>123</v>
      </c>
      <c r="D327" s="220">
        <v>3</v>
      </c>
      <c r="E327" s="221">
        <v>2</v>
      </c>
      <c r="F327" s="221">
        <v>3</v>
      </c>
      <c r="G327" s="221">
        <v>8</v>
      </c>
      <c r="H327" s="222">
        <v>323</v>
      </c>
      <c r="I327" s="223" t="s">
        <v>122</v>
      </c>
      <c r="J327" s="241">
        <v>11</v>
      </c>
      <c r="K327" s="216">
        <v>380000</v>
      </c>
      <c r="L327" s="216">
        <v>500000</v>
      </c>
      <c r="M327" s="216">
        <v>500000</v>
      </c>
    </row>
    <row r="328" spans="2:13" ht="15" customHeight="1" x14ac:dyDescent="0.25">
      <c r="B328" s="52" t="s">
        <v>0</v>
      </c>
      <c r="C328" s="11" t="s">
        <v>123</v>
      </c>
      <c r="D328" s="53">
        <v>3</v>
      </c>
      <c r="E328" s="54">
        <v>2</v>
      </c>
      <c r="F328" s="54">
        <v>3</v>
      </c>
      <c r="G328" s="54">
        <v>9</v>
      </c>
      <c r="H328" s="14">
        <v>323</v>
      </c>
      <c r="I328" s="55" t="s">
        <v>32</v>
      </c>
      <c r="J328" s="103">
        <v>11</v>
      </c>
      <c r="K328" s="178">
        <v>0</v>
      </c>
      <c r="L328" s="178">
        <v>20000</v>
      </c>
      <c r="M328" s="178">
        <v>30000</v>
      </c>
    </row>
    <row r="329" spans="2:13" ht="15" customHeight="1" x14ac:dyDescent="0.25">
      <c r="B329" s="52" t="s">
        <v>0</v>
      </c>
      <c r="C329" s="11" t="s">
        <v>123</v>
      </c>
      <c r="D329" s="53">
        <v>3</v>
      </c>
      <c r="E329" s="54">
        <v>2</v>
      </c>
      <c r="F329" s="54">
        <v>4</v>
      </c>
      <c r="G329" s="54">
        <v>1</v>
      </c>
      <c r="H329" s="14">
        <v>324</v>
      </c>
      <c r="I329" s="55" t="s">
        <v>33</v>
      </c>
      <c r="J329" s="103">
        <v>11</v>
      </c>
      <c r="K329" s="178">
        <v>40000</v>
      </c>
      <c r="L329" s="178">
        <v>60000</v>
      </c>
      <c r="M329" s="178">
        <v>60000</v>
      </c>
    </row>
    <row r="330" spans="2:13" ht="15" customHeight="1" x14ac:dyDescent="0.25">
      <c r="B330" s="52" t="s">
        <v>0</v>
      </c>
      <c r="C330" s="11" t="s">
        <v>123</v>
      </c>
      <c r="D330" s="53">
        <v>3</v>
      </c>
      <c r="E330" s="54">
        <v>2</v>
      </c>
      <c r="F330" s="54">
        <v>9</v>
      </c>
      <c r="G330" s="54">
        <v>1</v>
      </c>
      <c r="H330" s="14">
        <v>329</v>
      </c>
      <c r="I330" s="55" t="s">
        <v>28</v>
      </c>
      <c r="J330" s="103">
        <v>11</v>
      </c>
      <c r="K330" s="178">
        <v>80000</v>
      </c>
      <c r="L330" s="178">
        <v>100000</v>
      </c>
      <c r="M330" s="178">
        <v>100000</v>
      </c>
    </row>
    <row r="331" spans="2:13" ht="15" customHeight="1" x14ac:dyDescent="0.25">
      <c r="B331" s="219" t="s">
        <v>0</v>
      </c>
      <c r="C331" s="212" t="s">
        <v>123</v>
      </c>
      <c r="D331" s="220">
        <v>4</v>
      </c>
      <c r="E331" s="221">
        <v>1</v>
      </c>
      <c r="F331" s="221">
        <v>2</v>
      </c>
      <c r="G331" s="221">
        <v>3</v>
      </c>
      <c r="H331" s="222">
        <v>412</v>
      </c>
      <c r="I331" s="223" t="s">
        <v>36</v>
      </c>
      <c r="J331" s="241">
        <v>11</v>
      </c>
      <c r="K331" s="216">
        <v>0</v>
      </c>
      <c r="L331" s="216">
        <v>200000</v>
      </c>
      <c r="M331" s="216">
        <v>200000</v>
      </c>
    </row>
    <row r="332" spans="2:13" ht="15" customHeight="1" x14ac:dyDescent="0.25">
      <c r="B332" s="52" t="s">
        <v>0</v>
      </c>
      <c r="C332" s="11" t="s">
        <v>123</v>
      </c>
      <c r="D332" s="53">
        <v>4</v>
      </c>
      <c r="E332" s="54">
        <v>2</v>
      </c>
      <c r="F332" s="54">
        <v>2</v>
      </c>
      <c r="G332" s="54">
        <v>1</v>
      </c>
      <c r="H332" s="14">
        <v>422</v>
      </c>
      <c r="I332" s="55" t="s">
        <v>132</v>
      </c>
      <c r="J332" s="103">
        <v>11</v>
      </c>
      <c r="K332" s="178">
        <v>500000</v>
      </c>
      <c r="L332" s="178">
        <v>500000</v>
      </c>
      <c r="M332" s="178">
        <v>500000</v>
      </c>
    </row>
    <row r="333" spans="2:13" ht="15" customHeight="1" x14ac:dyDescent="0.25">
      <c r="B333" s="52" t="s">
        <v>0</v>
      </c>
      <c r="C333" s="11" t="s">
        <v>123</v>
      </c>
      <c r="D333" s="53">
        <v>4</v>
      </c>
      <c r="E333" s="54">
        <v>2</v>
      </c>
      <c r="F333" s="54">
        <v>6</v>
      </c>
      <c r="G333" s="54">
        <v>2</v>
      </c>
      <c r="H333" s="14">
        <v>426</v>
      </c>
      <c r="I333" s="55" t="s">
        <v>133</v>
      </c>
      <c r="J333" s="103">
        <v>11</v>
      </c>
      <c r="K333" s="216">
        <v>2102088</v>
      </c>
      <c r="L333" s="216">
        <v>4000000</v>
      </c>
      <c r="M333" s="216">
        <v>2542764</v>
      </c>
    </row>
    <row r="334" spans="2:13" ht="25.5" x14ac:dyDescent="0.25">
      <c r="B334" s="64" t="s">
        <v>0</v>
      </c>
      <c r="C334" s="57" t="s">
        <v>123</v>
      </c>
      <c r="D334" s="57"/>
      <c r="E334" s="58"/>
      <c r="F334" s="58"/>
      <c r="G334" s="58"/>
      <c r="H334" s="59"/>
      <c r="I334" s="60" t="s">
        <v>106</v>
      </c>
      <c r="J334" s="78">
        <v>12</v>
      </c>
      <c r="K334" s="141">
        <f>SUM(K338:K349)</f>
        <v>9063858</v>
      </c>
      <c r="L334" s="141">
        <f>SUM(L338:L349)</f>
        <v>6116576</v>
      </c>
      <c r="M334" s="115">
        <f>SUM(M338:M349)</f>
        <v>1470568</v>
      </c>
    </row>
    <row r="335" spans="2:13" x14ac:dyDescent="0.25">
      <c r="B335" s="64" t="s">
        <v>0</v>
      </c>
      <c r="C335" s="57" t="s">
        <v>123</v>
      </c>
      <c r="D335" s="57"/>
      <c r="E335" s="58"/>
      <c r="F335" s="58"/>
      <c r="G335" s="59"/>
      <c r="H335" s="59">
        <v>31</v>
      </c>
      <c r="I335" s="60" t="s">
        <v>85</v>
      </c>
      <c r="J335" s="78">
        <v>12</v>
      </c>
      <c r="K335" s="141">
        <f>K338+K339</f>
        <v>74350</v>
      </c>
      <c r="L335" s="141">
        <f t="shared" ref="L335:M335" si="66">L338+L339</f>
        <v>74350</v>
      </c>
      <c r="M335" s="115">
        <f t="shared" si="66"/>
        <v>0</v>
      </c>
    </row>
    <row r="336" spans="2:13" x14ac:dyDescent="0.25">
      <c r="B336" s="64" t="s">
        <v>0</v>
      </c>
      <c r="C336" s="57" t="s">
        <v>123</v>
      </c>
      <c r="D336" s="57"/>
      <c r="E336" s="58"/>
      <c r="F336" s="58"/>
      <c r="G336" s="59"/>
      <c r="H336" s="59">
        <v>32</v>
      </c>
      <c r="I336" s="60" t="s">
        <v>86</v>
      </c>
      <c r="J336" s="78">
        <v>12</v>
      </c>
      <c r="K336" s="141">
        <f>K343+K344+K345+K340+K342+K346+K347+K341</f>
        <v>5880900</v>
      </c>
      <c r="L336" s="141">
        <f t="shared" ref="L336:M336" si="67">L343+L344+L345+L340+L342+L346+L347+L341</f>
        <v>5710935</v>
      </c>
      <c r="M336" s="115">
        <f t="shared" si="67"/>
        <v>1397443</v>
      </c>
    </row>
    <row r="337" spans="2:15" x14ac:dyDescent="0.25">
      <c r="B337" s="64" t="s">
        <v>0</v>
      </c>
      <c r="C337" s="57" t="s">
        <v>123</v>
      </c>
      <c r="D337" s="57"/>
      <c r="E337" s="58"/>
      <c r="F337" s="58"/>
      <c r="G337" s="59"/>
      <c r="H337" s="59">
        <v>42</v>
      </c>
      <c r="I337" s="60" t="s">
        <v>151</v>
      </c>
      <c r="J337" s="78">
        <v>12</v>
      </c>
      <c r="K337" s="141">
        <f t="shared" ref="K337:M337" si="68">K349+K348</f>
        <v>3108608</v>
      </c>
      <c r="L337" s="141">
        <f t="shared" si="68"/>
        <v>331291</v>
      </c>
      <c r="M337" s="115">
        <f t="shared" si="68"/>
        <v>73125</v>
      </c>
      <c r="O337" s="280"/>
    </row>
    <row r="338" spans="2:15" x14ac:dyDescent="0.25">
      <c r="B338" s="298" t="s">
        <v>0</v>
      </c>
      <c r="C338" s="231" t="s">
        <v>123</v>
      </c>
      <c r="D338" s="231">
        <v>3</v>
      </c>
      <c r="E338" s="232">
        <v>1</v>
      </c>
      <c r="F338" s="232">
        <v>1</v>
      </c>
      <c r="G338" s="233">
        <v>1</v>
      </c>
      <c r="H338" s="233">
        <v>311</v>
      </c>
      <c r="I338" s="278" t="s">
        <v>2</v>
      </c>
      <c r="J338" s="186">
        <v>12</v>
      </c>
      <c r="K338" s="237">
        <v>63820</v>
      </c>
      <c r="L338" s="237">
        <v>63820</v>
      </c>
      <c r="M338" s="238"/>
    </row>
    <row r="339" spans="2:15" x14ac:dyDescent="0.25">
      <c r="B339" s="298" t="s">
        <v>0</v>
      </c>
      <c r="C339" s="231" t="s">
        <v>123</v>
      </c>
      <c r="D339" s="231">
        <v>3</v>
      </c>
      <c r="E339" s="232">
        <v>1</v>
      </c>
      <c r="F339" s="232">
        <v>3</v>
      </c>
      <c r="G339" s="233">
        <v>2</v>
      </c>
      <c r="H339" s="233">
        <v>313</v>
      </c>
      <c r="I339" s="278" t="s">
        <v>5</v>
      </c>
      <c r="J339" s="186">
        <v>12</v>
      </c>
      <c r="K339" s="237">
        <v>10530</v>
      </c>
      <c r="L339" s="237">
        <v>10530</v>
      </c>
      <c r="M339" s="238"/>
    </row>
    <row r="340" spans="2:15" s="273" customFormat="1" x14ac:dyDescent="0.25">
      <c r="B340" s="298" t="s">
        <v>0</v>
      </c>
      <c r="C340" s="231" t="s">
        <v>123</v>
      </c>
      <c r="D340" s="231">
        <v>3</v>
      </c>
      <c r="E340" s="232">
        <v>2</v>
      </c>
      <c r="F340" s="232">
        <v>1</v>
      </c>
      <c r="G340" s="233">
        <v>1</v>
      </c>
      <c r="H340" s="233">
        <v>321</v>
      </c>
      <c r="I340" s="278" t="s">
        <v>7</v>
      </c>
      <c r="J340" s="186">
        <v>12</v>
      </c>
      <c r="K340" s="237">
        <v>21090</v>
      </c>
      <c r="L340" s="237">
        <v>22500</v>
      </c>
      <c r="M340" s="238">
        <v>7410</v>
      </c>
    </row>
    <row r="341" spans="2:15" ht="15" customHeight="1" x14ac:dyDescent="0.25">
      <c r="B341" s="219" t="s">
        <v>0</v>
      </c>
      <c r="C341" s="212" t="s">
        <v>123</v>
      </c>
      <c r="D341" s="227">
        <v>3</v>
      </c>
      <c r="E341" s="228">
        <v>2</v>
      </c>
      <c r="F341" s="228">
        <v>3</v>
      </c>
      <c r="G341" s="229">
        <v>3</v>
      </c>
      <c r="H341" s="229">
        <v>323</v>
      </c>
      <c r="I341" s="230" t="s">
        <v>37</v>
      </c>
      <c r="J341" s="186">
        <v>12</v>
      </c>
      <c r="K341" s="216">
        <v>285750</v>
      </c>
      <c r="L341" s="216">
        <v>78825</v>
      </c>
      <c r="M341" s="216">
        <v>34425</v>
      </c>
    </row>
    <row r="342" spans="2:15" ht="15" customHeight="1" x14ac:dyDescent="0.25">
      <c r="B342" s="219" t="s">
        <v>0</v>
      </c>
      <c r="C342" s="212" t="s">
        <v>123</v>
      </c>
      <c r="D342" s="227">
        <v>3</v>
      </c>
      <c r="E342" s="228">
        <v>2</v>
      </c>
      <c r="F342" s="228">
        <v>3</v>
      </c>
      <c r="G342" s="229">
        <v>5</v>
      </c>
      <c r="H342" s="229">
        <v>323</v>
      </c>
      <c r="I342" s="230" t="s">
        <v>18</v>
      </c>
      <c r="J342" s="186">
        <v>12</v>
      </c>
      <c r="K342" s="216">
        <v>38130</v>
      </c>
      <c r="L342" s="216">
        <v>53700</v>
      </c>
      <c r="M342" s="216">
        <v>21570</v>
      </c>
    </row>
    <row r="343" spans="2:15" ht="15" customHeight="1" x14ac:dyDescent="0.25">
      <c r="B343" s="219" t="s">
        <v>0</v>
      </c>
      <c r="C343" s="212" t="s">
        <v>123</v>
      </c>
      <c r="D343" s="212">
        <v>3</v>
      </c>
      <c r="E343" s="213">
        <v>2</v>
      </c>
      <c r="F343" s="213">
        <v>3</v>
      </c>
      <c r="G343" s="214">
        <v>7</v>
      </c>
      <c r="H343" s="214">
        <v>323</v>
      </c>
      <c r="I343" s="226" t="s">
        <v>20</v>
      </c>
      <c r="J343" s="186">
        <v>12</v>
      </c>
      <c r="K343" s="216">
        <v>1103857</v>
      </c>
      <c r="L343" s="216">
        <v>1444447</v>
      </c>
      <c r="M343" s="216">
        <v>350660</v>
      </c>
    </row>
    <row r="344" spans="2:15" ht="17.25" customHeight="1" x14ac:dyDescent="0.25">
      <c r="B344" s="219" t="s">
        <v>0</v>
      </c>
      <c r="C344" s="212" t="s">
        <v>123</v>
      </c>
      <c r="D344" s="212">
        <v>3</v>
      </c>
      <c r="E344" s="213">
        <v>2</v>
      </c>
      <c r="F344" s="213">
        <v>3</v>
      </c>
      <c r="G344" s="214">
        <v>8</v>
      </c>
      <c r="H344" s="214">
        <v>323</v>
      </c>
      <c r="I344" s="215" t="s">
        <v>122</v>
      </c>
      <c r="J344" s="186">
        <v>12</v>
      </c>
      <c r="K344" s="216">
        <v>4313063</v>
      </c>
      <c r="L344" s="216">
        <v>3959625</v>
      </c>
      <c r="M344" s="216">
        <v>882000</v>
      </c>
    </row>
    <row r="345" spans="2:15" ht="17.25" customHeight="1" x14ac:dyDescent="0.25">
      <c r="B345" s="219" t="s">
        <v>0</v>
      </c>
      <c r="C345" s="212" t="s">
        <v>123</v>
      </c>
      <c r="D345" s="212">
        <v>3</v>
      </c>
      <c r="E345" s="213">
        <v>2</v>
      </c>
      <c r="F345" s="213">
        <v>3</v>
      </c>
      <c r="G345" s="214">
        <v>9</v>
      </c>
      <c r="H345" s="214">
        <v>323</v>
      </c>
      <c r="I345" s="215" t="s">
        <v>32</v>
      </c>
      <c r="J345" s="186">
        <v>12</v>
      </c>
      <c r="K345" s="216">
        <v>7500</v>
      </c>
      <c r="L345" s="216">
        <v>3750</v>
      </c>
      <c r="M345" s="216">
        <v>0</v>
      </c>
    </row>
    <row r="346" spans="2:15" ht="17.25" customHeight="1" x14ac:dyDescent="0.25">
      <c r="B346" s="219" t="s">
        <v>0</v>
      </c>
      <c r="C346" s="212" t="s">
        <v>123</v>
      </c>
      <c r="D346" s="212">
        <v>3</v>
      </c>
      <c r="E346" s="213">
        <v>2</v>
      </c>
      <c r="F346" s="213">
        <v>4</v>
      </c>
      <c r="G346" s="214">
        <v>1</v>
      </c>
      <c r="H346" s="214">
        <v>324</v>
      </c>
      <c r="I346" s="215" t="s">
        <v>33</v>
      </c>
      <c r="J346" s="186">
        <v>12</v>
      </c>
      <c r="K346" s="216">
        <v>2880</v>
      </c>
      <c r="L346" s="216">
        <v>3600</v>
      </c>
      <c r="M346" s="216">
        <v>720</v>
      </c>
    </row>
    <row r="347" spans="2:15" ht="15" customHeight="1" x14ac:dyDescent="0.25">
      <c r="B347" s="219" t="s">
        <v>0</v>
      </c>
      <c r="C347" s="212" t="s">
        <v>123</v>
      </c>
      <c r="D347" s="212">
        <v>3</v>
      </c>
      <c r="E347" s="213">
        <v>2</v>
      </c>
      <c r="F347" s="213">
        <v>9</v>
      </c>
      <c r="G347" s="214">
        <v>3</v>
      </c>
      <c r="H347" s="214">
        <v>329</v>
      </c>
      <c r="I347" s="215" t="s">
        <v>22</v>
      </c>
      <c r="J347" s="186">
        <v>12</v>
      </c>
      <c r="K347" s="235">
        <v>108630</v>
      </c>
      <c r="L347" s="235">
        <v>144488</v>
      </c>
      <c r="M347" s="216">
        <v>100658</v>
      </c>
    </row>
    <row r="348" spans="2:15" ht="15" customHeight="1" x14ac:dyDescent="0.25">
      <c r="B348" s="219" t="s">
        <v>0</v>
      </c>
      <c r="C348" s="212" t="s">
        <v>123</v>
      </c>
      <c r="D348" s="212">
        <v>4</v>
      </c>
      <c r="E348" s="213">
        <v>2</v>
      </c>
      <c r="F348" s="213">
        <v>2</v>
      </c>
      <c r="G348" s="214">
        <v>1</v>
      </c>
      <c r="H348" s="214">
        <v>422</v>
      </c>
      <c r="I348" s="215" t="s">
        <v>132</v>
      </c>
      <c r="J348" s="186">
        <v>12</v>
      </c>
      <c r="K348" s="235">
        <v>1707195</v>
      </c>
      <c r="L348" s="235">
        <v>50978</v>
      </c>
      <c r="M348" s="216">
        <v>0</v>
      </c>
    </row>
    <row r="349" spans="2:15" ht="15" customHeight="1" x14ac:dyDescent="0.25">
      <c r="B349" s="52" t="s">
        <v>0</v>
      </c>
      <c r="C349" s="11" t="s">
        <v>123</v>
      </c>
      <c r="D349" s="11">
        <v>4</v>
      </c>
      <c r="E349" s="4">
        <v>2</v>
      </c>
      <c r="F349" s="4">
        <v>6</v>
      </c>
      <c r="G349" s="23">
        <v>2</v>
      </c>
      <c r="H349" s="23">
        <v>426</v>
      </c>
      <c r="I349" s="123" t="s">
        <v>54</v>
      </c>
      <c r="J349" s="186">
        <v>12</v>
      </c>
      <c r="K349" s="183">
        <v>1401413</v>
      </c>
      <c r="L349" s="183">
        <v>280313</v>
      </c>
      <c r="M349" s="178">
        <v>73125</v>
      </c>
    </row>
    <row r="350" spans="2:15" ht="25.5" x14ac:dyDescent="0.25">
      <c r="B350" s="64" t="s">
        <v>0</v>
      </c>
      <c r="C350" s="57" t="s">
        <v>123</v>
      </c>
      <c r="D350" s="57"/>
      <c r="E350" s="58"/>
      <c r="F350" s="58"/>
      <c r="G350" s="58"/>
      <c r="H350" s="59"/>
      <c r="I350" s="60" t="s">
        <v>106</v>
      </c>
      <c r="J350" s="174">
        <v>563</v>
      </c>
      <c r="K350" s="141">
        <f>SUM(K354:K365)</f>
        <v>51361856</v>
      </c>
      <c r="L350" s="141">
        <f>SUM(L354:L365)</f>
        <v>34706915</v>
      </c>
      <c r="M350" s="115">
        <f>SUM(M354:M365)</f>
        <v>8342139</v>
      </c>
    </row>
    <row r="351" spans="2:15" x14ac:dyDescent="0.25">
      <c r="B351" s="64" t="s">
        <v>0</v>
      </c>
      <c r="C351" s="57" t="s">
        <v>123</v>
      </c>
      <c r="D351" s="57"/>
      <c r="E351" s="58"/>
      <c r="F351" s="58"/>
      <c r="G351" s="59"/>
      <c r="H351" s="59">
        <v>31</v>
      </c>
      <c r="I351" s="60" t="s">
        <v>85</v>
      </c>
      <c r="J351" s="174">
        <v>563</v>
      </c>
      <c r="K351" s="141">
        <f>K354+K355</f>
        <v>421317</v>
      </c>
      <c r="L351" s="141">
        <f t="shared" ref="L351:M351" si="69">L354+L355</f>
        <v>421318</v>
      </c>
      <c r="M351" s="115">
        <f t="shared" si="69"/>
        <v>0</v>
      </c>
      <c r="O351" s="280"/>
    </row>
    <row r="352" spans="2:15" x14ac:dyDescent="0.25">
      <c r="B352" s="64" t="s">
        <v>0</v>
      </c>
      <c r="C352" s="57" t="s">
        <v>123</v>
      </c>
      <c r="D352" s="57"/>
      <c r="E352" s="58"/>
      <c r="F352" s="58"/>
      <c r="G352" s="59"/>
      <c r="H352" s="59">
        <v>32</v>
      </c>
      <c r="I352" s="60" t="s">
        <v>86</v>
      </c>
      <c r="J352" s="187">
        <v>563</v>
      </c>
      <c r="K352" s="141">
        <f>K359+K360+K361+K356+K358+K362+K363+K357</f>
        <v>33325096</v>
      </c>
      <c r="L352" s="141">
        <f t="shared" ref="L352:M352" si="70">L359+L360+L361+L356+L358+L362+L363+L357</f>
        <v>32408286</v>
      </c>
      <c r="M352" s="115">
        <f t="shared" si="70"/>
        <v>7927764</v>
      </c>
    </row>
    <row r="353" spans="2:13" x14ac:dyDescent="0.25">
      <c r="B353" s="64" t="s">
        <v>0</v>
      </c>
      <c r="C353" s="57" t="s">
        <v>123</v>
      </c>
      <c r="D353" s="57"/>
      <c r="E353" s="58"/>
      <c r="F353" s="58"/>
      <c r="G353" s="59"/>
      <c r="H353" s="59">
        <v>42</v>
      </c>
      <c r="I353" s="60" t="s">
        <v>151</v>
      </c>
      <c r="J353" s="187">
        <v>563</v>
      </c>
      <c r="K353" s="141">
        <f t="shared" ref="K353:M353" si="71">K365+K364</f>
        <v>17615443</v>
      </c>
      <c r="L353" s="141">
        <f t="shared" si="71"/>
        <v>1877311</v>
      </c>
      <c r="M353" s="115">
        <f t="shared" si="71"/>
        <v>414375</v>
      </c>
    </row>
    <row r="354" spans="2:13" x14ac:dyDescent="0.25">
      <c r="B354" s="298" t="s">
        <v>0</v>
      </c>
      <c r="C354" s="231" t="s">
        <v>123</v>
      </c>
      <c r="D354" s="231">
        <v>3</v>
      </c>
      <c r="E354" s="232">
        <v>1</v>
      </c>
      <c r="F354" s="232">
        <v>1</v>
      </c>
      <c r="G354" s="233">
        <v>1</v>
      </c>
      <c r="H354" s="233">
        <v>311</v>
      </c>
      <c r="I354" s="278" t="s">
        <v>2</v>
      </c>
      <c r="J354" s="187">
        <v>563</v>
      </c>
      <c r="K354" s="237">
        <v>361645</v>
      </c>
      <c r="L354" s="237">
        <v>361646</v>
      </c>
      <c r="M354" s="238"/>
    </row>
    <row r="355" spans="2:13" x14ac:dyDescent="0.25">
      <c r="B355" s="298" t="s">
        <v>0</v>
      </c>
      <c r="C355" s="231" t="s">
        <v>123</v>
      </c>
      <c r="D355" s="231">
        <v>3</v>
      </c>
      <c r="E355" s="232">
        <v>1</v>
      </c>
      <c r="F355" s="232">
        <v>3</v>
      </c>
      <c r="G355" s="233">
        <v>2</v>
      </c>
      <c r="H355" s="233">
        <v>313</v>
      </c>
      <c r="I355" s="278" t="s">
        <v>5</v>
      </c>
      <c r="J355" s="187">
        <v>563</v>
      </c>
      <c r="K355" s="237">
        <v>59672</v>
      </c>
      <c r="L355" s="237">
        <v>59672</v>
      </c>
      <c r="M355" s="238"/>
    </row>
    <row r="356" spans="2:13" s="273" customFormat="1" x14ac:dyDescent="0.25">
      <c r="B356" s="298" t="s">
        <v>0</v>
      </c>
      <c r="C356" s="231" t="s">
        <v>123</v>
      </c>
      <c r="D356" s="231">
        <v>3</v>
      </c>
      <c r="E356" s="232">
        <v>2</v>
      </c>
      <c r="F356" s="232">
        <v>1</v>
      </c>
      <c r="G356" s="233">
        <v>1</v>
      </c>
      <c r="H356" s="233">
        <v>321</v>
      </c>
      <c r="I356" s="278" t="s">
        <v>7</v>
      </c>
      <c r="J356" s="187">
        <v>563</v>
      </c>
      <c r="K356" s="237">
        <v>119510</v>
      </c>
      <c r="L356" s="237">
        <v>127500</v>
      </c>
      <c r="M356" s="238">
        <v>41990</v>
      </c>
    </row>
    <row r="357" spans="2:13" ht="15" customHeight="1" x14ac:dyDescent="0.25">
      <c r="B357" s="219" t="s">
        <v>0</v>
      </c>
      <c r="C357" s="212" t="s">
        <v>123</v>
      </c>
      <c r="D357" s="227">
        <v>3</v>
      </c>
      <c r="E357" s="228">
        <v>2</v>
      </c>
      <c r="F357" s="228">
        <v>3</v>
      </c>
      <c r="G357" s="229">
        <v>3</v>
      </c>
      <c r="H357" s="229">
        <v>323</v>
      </c>
      <c r="I357" s="230" t="s">
        <v>37</v>
      </c>
      <c r="J357" s="187">
        <v>563</v>
      </c>
      <c r="K357" s="216">
        <v>1619250</v>
      </c>
      <c r="L357" s="216">
        <v>493000</v>
      </c>
      <c r="M357" s="216">
        <v>204000</v>
      </c>
    </row>
    <row r="358" spans="2:13" ht="15" customHeight="1" x14ac:dyDescent="0.25">
      <c r="B358" s="219" t="s">
        <v>0</v>
      </c>
      <c r="C358" s="212" t="s">
        <v>123</v>
      </c>
      <c r="D358" s="227">
        <v>3</v>
      </c>
      <c r="E358" s="228">
        <v>2</v>
      </c>
      <c r="F358" s="228">
        <v>3</v>
      </c>
      <c r="G358" s="229">
        <v>5</v>
      </c>
      <c r="H358" s="229">
        <v>323</v>
      </c>
      <c r="I358" s="230" t="s">
        <v>18</v>
      </c>
      <c r="J358" s="187">
        <v>563</v>
      </c>
      <c r="K358" s="216">
        <v>216070</v>
      </c>
      <c r="L358" s="216">
        <v>304300</v>
      </c>
      <c r="M358" s="216">
        <v>122230</v>
      </c>
    </row>
    <row r="359" spans="2:13" ht="15" customHeight="1" x14ac:dyDescent="0.25">
      <c r="B359" s="52" t="s">
        <v>0</v>
      </c>
      <c r="C359" s="11" t="s">
        <v>123</v>
      </c>
      <c r="D359" s="11">
        <v>3</v>
      </c>
      <c r="E359" s="4">
        <v>2</v>
      </c>
      <c r="F359" s="4">
        <v>3</v>
      </c>
      <c r="G359" s="23">
        <v>7</v>
      </c>
      <c r="H359" s="23">
        <v>323</v>
      </c>
      <c r="I359" s="22" t="s">
        <v>20</v>
      </c>
      <c r="J359" s="187">
        <v>563</v>
      </c>
      <c r="K359" s="178">
        <v>6255188</v>
      </c>
      <c r="L359" s="178">
        <v>8185198</v>
      </c>
      <c r="M359" s="178">
        <v>1987071</v>
      </c>
    </row>
    <row r="360" spans="2:13" ht="15" customHeight="1" x14ac:dyDescent="0.25">
      <c r="B360" s="52" t="s">
        <v>0</v>
      </c>
      <c r="C360" s="11" t="s">
        <v>123</v>
      </c>
      <c r="D360" s="11">
        <v>3</v>
      </c>
      <c r="E360" s="4">
        <v>2</v>
      </c>
      <c r="F360" s="4">
        <v>3</v>
      </c>
      <c r="G360" s="23">
        <v>8</v>
      </c>
      <c r="H360" s="23">
        <v>323</v>
      </c>
      <c r="I360" s="123" t="s">
        <v>122</v>
      </c>
      <c r="J360" s="187">
        <v>563</v>
      </c>
      <c r="K360" s="178">
        <v>24440688</v>
      </c>
      <c r="L360" s="178">
        <v>22437875</v>
      </c>
      <c r="M360" s="178">
        <v>4998000</v>
      </c>
    </row>
    <row r="361" spans="2:13" ht="15" customHeight="1" x14ac:dyDescent="0.25">
      <c r="B361" s="219" t="s">
        <v>0</v>
      </c>
      <c r="C361" s="212" t="s">
        <v>123</v>
      </c>
      <c r="D361" s="212">
        <v>3</v>
      </c>
      <c r="E361" s="213">
        <v>2</v>
      </c>
      <c r="F361" s="213">
        <v>3</v>
      </c>
      <c r="G361" s="214">
        <v>9</v>
      </c>
      <c r="H361" s="214">
        <v>323</v>
      </c>
      <c r="I361" s="215" t="s">
        <v>32</v>
      </c>
      <c r="J361" s="187">
        <v>563</v>
      </c>
      <c r="K361" s="216">
        <v>42500</v>
      </c>
      <c r="L361" s="216">
        <v>21250</v>
      </c>
      <c r="M361" s="216">
        <v>0</v>
      </c>
    </row>
    <row r="362" spans="2:13" ht="15" customHeight="1" x14ac:dyDescent="0.25">
      <c r="B362" s="219" t="s">
        <v>0</v>
      </c>
      <c r="C362" s="212" t="s">
        <v>123</v>
      </c>
      <c r="D362" s="212">
        <v>3</v>
      </c>
      <c r="E362" s="213">
        <v>2</v>
      </c>
      <c r="F362" s="213">
        <v>4</v>
      </c>
      <c r="G362" s="214">
        <v>1</v>
      </c>
      <c r="H362" s="214">
        <v>324</v>
      </c>
      <c r="I362" s="215" t="s">
        <v>33</v>
      </c>
      <c r="J362" s="187">
        <v>563</v>
      </c>
      <c r="K362" s="216">
        <v>16320</v>
      </c>
      <c r="L362" s="216">
        <v>20400</v>
      </c>
      <c r="M362" s="216">
        <v>4080</v>
      </c>
    </row>
    <row r="363" spans="2:13" ht="15" customHeight="1" x14ac:dyDescent="0.25">
      <c r="B363" s="219" t="s">
        <v>0</v>
      </c>
      <c r="C363" s="212" t="s">
        <v>123</v>
      </c>
      <c r="D363" s="212">
        <v>3</v>
      </c>
      <c r="E363" s="213">
        <v>2</v>
      </c>
      <c r="F363" s="213">
        <v>9</v>
      </c>
      <c r="G363" s="214">
        <v>3</v>
      </c>
      <c r="H363" s="214">
        <v>329</v>
      </c>
      <c r="I363" s="215" t="s">
        <v>22</v>
      </c>
      <c r="J363" s="187">
        <v>563</v>
      </c>
      <c r="K363" s="216">
        <v>615570</v>
      </c>
      <c r="L363" s="216">
        <v>818763</v>
      </c>
      <c r="M363" s="216">
        <v>570393</v>
      </c>
    </row>
    <row r="364" spans="2:13" ht="15" customHeight="1" x14ac:dyDescent="0.25">
      <c r="B364" s="219" t="s">
        <v>0</v>
      </c>
      <c r="C364" s="212" t="s">
        <v>123</v>
      </c>
      <c r="D364" s="212">
        <v>4</v>
      </c>
      <c r="E364" s="213">
        <v>2</v>
      </c>
      <c r="F364" s="213">
        <v>2</v>
      </c>
      <c r="G364" s="214">
        <v>1</v>
      </c>
      <c r="H364" s="214">
        <v>422</v>
      </c>
      <c r="I364" s="215" t="s">
        <v>132</v>
      </c>
      <c r="J364" s="187">
        <v>563</v>
      </c>
      <c r="K364" s="216">
        <v>9674105</v>
      </c>
      <c r="L364" s="216">
        <v>288873</v>
      </c>
      <c r="M364" s="216">
        <v>0</v>
      </c>
    </row>
    <row r="365" spans="2:13" ht="15" customHeight="1" x14ac:dyDescent="0.25">
      <c r="B365" s="52" t="s">
        <v>0</v>
      </c>
      <c r="C365" s="11" t="s">
        <v>123</v>
      </c>
      <c r="D365" s="11">
        <v>4</v>
      </c>
      <c r="E365" s="4">
        <v>2</v>
      </c>
      <c r="F365" s="4">
        <v>6</v>
      </c>
      <c r="G365" s="23">
        <v>2</v>
      </c>
      <c r="H365" s="23">
        <v>426</v>
      </c>
      <c r="I365" s="123" t="s">
        <v>54</v>
      </c>
      <c r="J365" s="187">
        <v>563</v>
      </c>
      <c r="K365" s="178">
        <v>7941338</v>
      </c>
      <c r="L365" s="178">
        <v>1588438</v>
      </c>
      <c r="M365" s="178">
        <v>414375</v>
      </c>
    </row>
    <row r="366" spans="2:13" ht="25.5" x14ac:dyDescent="0.25">
      <c r="B366" s="5" t="s">
        <v>83</v>
      </c>
      <c r="C366" s="6" t="s">
        <v>137</v>
      </c>
      <c r="D366" s="6"/>
      <c r="E366" s="7"/>
      <c r="F366" s="7"/>
      <c r="G366" s="7"/>
      <c r="H366" s="8"/>
      <c r="I366" s="9" t="s">
        <v>136</v>
      </c>
      <c r="J366" s="313">
        <v>11</v>
      </c>
      <c r="K366" s="141">
        <f>SUM(K370:K385)</f>
        <v>1502050</v>
      </c>
      <c r="L366" s="141">
        <f>SUM(L370:L385)</f>
        <v>0</v>
      </c>
      <c r="M366" s="115">
        <f>SUM(M370:M385)</f>
        <v>0</v>
      </c>
    </row>
    <row r="367" spans="2:13" x14ac:dyDescent="0.25">
      <c r="B367" s="5" t="s">
        <v>83</v>
      </c>
      <c r="C367" s="6" t="s">
        <v>137</v>
      </c>
      <c r="D367" s="6"/>
      <c r="E367" s="7"/>
      <c r="F367" s="7"/>
      <c r="G367" s="8"/>
      <c r="H367" s="8">
        <v>31</v>
      </c>
      <c r="I367" s="9" t="s">
        <v>85</v>
      </c>
      <c r="J367" s="313">
        <v>11</v>
      </c>
      <c r="K367" s="141">
        <f>K370+K371+K372+K373</f>
        <v>947050</v>
      </c>
      <c r="L367" s="141">
        <f t="shared" ref="L367:M367" si="72">L370+L371+L372+L373</f>
        <v>0</v>
      </c>
      <c r="M367" s="115">
        <f t="shared" si="72"/>
        <v>0</v>
      </c>
    </row>
    <row r="368" spans="2:13" x14ac:dyDescent="0.25">
      <c r="B368" s="5" t="s">
        <v>83</v>
      </c>
      <c r="C368" s="6" t="s">
        <v>137</v>
      </c>
      <c r="D368" s="6"/>
      <c r="E368" s="7"/>
      <c r="F368" s="7"/>
      <c r="G368" s="8"/>
      <c r="H368" s="8">
        <v>32</v>
      </c>
      <c r="I368" s="9" t="s">
        <v>86</v>
      </c>
      <c r="J368" s="313">
        <v>11</v>
      </c>
      <c r="K368" s="141">
        <f t="shared" ref="K368:M368" si="73">K374+K375+K376+K378+K379+K380+K381+K383+K384+K377+K382</f>
        <v>530000</v>
      </c>
      <c r="L368" s="141">
        <f t="shared" si="73"/>
        <v>0</v>
      </c>
      <c r="M368" s="115">
        <f t="shared" si="73"/>
        <v>0</v>
      </c>
    </row>
    <row r="369" spans="2:13" x14ac:dyDescent="0.25">
      <c r="B369" s="5" t="s">
        <v>83</v>
      </c>
      <c r="C369" s="6" t="s">
        <v>137</v>
      </c>
      <c r="D369" s="6"/>
      <c r="E369" s="7"/>
      <c r="F369" s="7"/>
      <c r="G369" s="8"/>
      <c r="H369" s="8">
        <v>34</v>
      </c>
      <c r="I369" s="9" t="s">
        <v>148</v>
      </c>
      <c r="J369" s="313">
        <v>11</v>
      </c>
      <c r="K369" s="141">
        <f t="shared" ref="K369:M369" si="74">K385</f>
        <v>25000</v>
      </c>
      <c r="L369" s="141">
        <f t="shared" si="74"/>
        <v>0</v>
      </c>
      <c r="M369" s="115">
        <f t="shared" si="74"/>
        <v>0</v>
      </c>
    </row>
    <row r="370" spans="2:13" ht="15" customHeight="1" x14ac:dyDescent="0.25">
      <c r="B370" s="217" t="s">
        <v>83</v>
      </c>
      <c r="C370" s="212" t="s">
        <v>137</v>
      </c>
      <c r="D370" s="227">
        <v>3</v>
      </c>
      <c r="E370" s="228">
        <v>1</v>
      </c>
      <c r="F370" s="228">
        <v>1</v>
      </c>
      <c r="G370" s="229">
        <v>1</v>
      </c>
      <c r="H370" s="229">
        <v>311</v>
      </c>
      <c r="I370" s="230" t="s">
        <v>2</v>
      </c>
      <c r="J370" s="118">
        <v>11</v>
      </c>
      <c r="K370" s="216">
        <v>740000</v>
      </c>
      <c r="L370" s="216"/>
      <c r="M370" s="216"/>
    </row>
    <row r="371" spans="2:13" ht="15" customHeight="1" x14ac:dyDescent="0.25">
      <c r="B371" s="217" t="s">
        <v>83</v>
      </c>
      <c r="C371" s="212" t="s">
        <v>137</v>
      </c>
      <c r="D371" s="212">
        <v>3</v>
      </c>
      <c r="E371" s="213">
        <v>1</v>
      </c>
      <c r="F371" s="213">
        <v>1</v>
      </c>
      <c r="G371" s="214">
        <v>3</v>
      </c>
      <c r="H371" s="214">
        <v>311</v>
      </c>
      <c r="I371" s="226" t="s">
        <v>3</v>
      </c>
      <c r="J371" s="118">
        <v>11</v>
      </c>
      <c r="K371" s="216">
        <v>30000</v>
      </c>
      <c r="L371" s="216"/>
      <c r="M371" s="216"/>
    </row>
    <row r="372" spans="2:13" ht="15" customHeight="1" x14ac:dyDescent="0.25">
      <c r="B372" s="217" t="s">
        <v>83</v>
      </c>
      <c r="C372" s="212" t="s">
        <v>137</v>
      </c>
      <c r="D372" s="212">
        <v>3</v>
      </c>
      <c r="E372" s="213">
        <v>1</v>
      </c>
      <c r="F372" s="213">
        <v>2</v>
      </c>
      <c r="G372" s="214">
        <v>1</v>
      </c>
      <c r="H372" s="214">
        <v>312</v>
      </c>
      <c r="I372" s="215" t="s">
        <v>4</v>
      </c>
      <c r="J372" s="118">
        <v>11</v>
      </c>
      <c r="K372" s="216">
        <v>50000</v>
      </c>
      <c r="L372" s="216"/>
      <c r="M372" s="216"/>
    </row>
    <row r="373" spans="2:13" ht="17.25" customHeight="1" x14ac:dyDescent="0.25">
      <c r="B373" s="217" t="s">
        <v>83</v>
      </c>
      <c r="C373" s="212" t="s">
        <v>137</v>
      </c>
      <c r="D373" s="212">
        <v>3</v>
      </c>
      <c r="E373" s="213">
        <v>1</v>
      </c>
      <c r="F373" s="213">
        <v>3</v>
      </c>
      <c r="G373" s="214">
        <v>2</v>
      </c>
      <c r="H373" s="214">
        <v>313</v>
      </c>
      <c r="I373" s="215" t="s">
        <v>5</v>
      </c>
      <c r="J373" s="118">
        <v>11</v>
      </c>
      <c r="K373" s="216">
        <v>127050</v>
      </c>
      <c r="L373" s="216"/>
      <c r="M373" s="216"/>
    </row>
    <row r="374" spans="2:13" ht="13.5" customHeight="1" x14ac:dyDescent="0.25">
      <c r="B374" s="217" t="s">
        <v>83</v>
      </c>
      <c r="C374" s="212" t="s">
        <v>137</v>
      </c>
      <c r="D374" s="212">
        <v>3</v>
      </c>
      <c r="E374" s="213">
        <v>2</v>
      </c>
      <c r="F374" s="213">
        <v>1</v>
      </c>
      <c r="G374" s="214">
        <v>1</v>
      </c>
      <c r="H374" s="214">
        <v>321</v>
      </c>
      <c r="I374" s="215" t="s">
        <v>7</v>
      </c>
      <c r="J374" s="118">
        <v>11</v>
      </c>
      <c r="K374" s="216">
        <v>100000</v>
      </c>
      <c r="L374" s="216"/>
      <c r="M374" s="216"/>
    </row>
    <row r="375" spans="2:13" ht="13.5" customHeight="1" x14ac:dyDescent="0.25">
      <c r="B375" s="217" t="s">
        <v>83</v>
      </c>
      <c r="C375" s="212" t="s">
        <v>137</v>
      </c>
      <c r="D375" s="231">
        <v>3</v>
      </c>
      <c r="E375" s="232">
        <v>2</v>
      </c>
      <c r="F375" s="232">
        <v>1</v>
      </c>
      <c r="G375" s="233">
        <v>2</v>
      </c>
      <c r="H375" s="233">
        <v>321</v>
      </c>
      <c r="I375" s="234" t="s">
        <v>8</v>
      </c>
      <c r="J375" s="118">
        <v>11</v>
      </c>
      <c r="K375" s="216">
        <v>10000</v>
      </c>
      <c r="L375" s="216"/>
      <c r="M375" s="216"/>
    </row>
    <row r="376" spans="2:13" ht="15" customHeight="1" x14ac:dyDescent="0.25">
      <c r="B376" s="217" t="s">
        <v>83</v>
      </c>
      <c r="C376" s="212" t="s">
        <v>137</v>
      </c>
      <c r="D376" s="212">
        <v>3</v>
      </c>
      <c r="E376" s="213">
        <v>2</v>
      </c>
      <c r="F376" s="213">
        <v>2</v>
      </c>
      <c r="G376" s="214">
        <v>1</v>
      </c>
      <c r="H376" s="214">
        <v>322</v>
      </c>
      <c r="I376" s="215" t="s">
        <v>10</v>
      </c>
      <c r="J376" s="118">
        <v>11</v>
      </c>
      <c r="K376" s="235">
        <v>110000</v>
      </c>
      <c r="L376" s="235"/>
      <c r="M376" s="216"/>
    </row>
    <row r="377" spans="2:13" ht="15" customHeight="1" x14ac:dyDescent="0.25">
      <c r="B377" s="217" t="s">
        <v>83</v>
      </c>
      <c r="C377" s="212" t="s">
        <v>137</v>
      </c>
      <c r="D377" s="212">
        <v>3</v>
      </c>
      <c r="E377" s="213">
        <v>2</v>
      </c>
      <c r="F377" s="213">
        <v>2</v>
      </c>
      <c r="G377" s="214">
        <v>3</v>
      </c>
      <c r="H377" s="214">
        <v>322</v>
      </c>
      <c r="I377" s="215" t="s">
        <v>57</v>
      </c>
      <c r="J377" s="300">
        <v>11</v>
      </c>
      <c r="K377" s="235">
        <v>5000</v>
      </c>
      <c r="L377" s="235"/>
      <c r="M377" s="216"/>
    </row>
    <row r="378" spans="2:13" ht="13.5" customHeight="1" x14ac:dyDescent="0.25">
      <c r="B378" s="217" t="s">
        <v>83</v>
      </c>
      <c r="C378" s="212" t="s">
        <v>137</v>
      </c>
      <c r="D378" s="212">
        <v>3</v>
      </c>
      <c r="E378" s="213">
        <v>2</v>
      </c>
      <c r="F378" s="213">
        <v>3</v>
      </c>
      <c r="G378" s="214">
        <v>1</v>
      </c>
      <c r="H378" s="214">
        <v>323</v>
      </c>
      <c r="I378" s="215" t="s">
        <v>82</v>
      </c>
      <c r="J378" s="118">
        <v>11</v>
      </c>
      <c r="K378" s="235">
        <v>10000</v>
      </c>
      <c r="L378" s="235"/>
      <c r="M378" s="216"/>
    </row>
    <row r="379" spans="2:13" ht="13.5" customHeight="1" x14ac:dyDescent="0.25">
      <c r="B379" s="217" t="s">
        <v>83</v>
      </c>
      <c r="C379" s="212" t="s">
        <v>137</v>
      </c>
      <c r="D379" s="212">
        <v>3</v>
      </c>
      <c r="E379" s="213">
        <v>2</v>
      </c>
      <c r="F379" s="213">
        <v>3</v>
      </c>
      <c r="G379" s="214">
        <v>4</v>
      </c>
      <c r="H379" s="214">
        <v>323</v>
      </c>
      <c r="I379" s="215" t="s">
        <v>31</v>
      </c>
      <c r="J379" s="118">
        <v>11</v>
      </c>
      <c r="K379" s="235">
        <v>5000</v>
      </c>
      <c r="L379" s="235"/>
      <c r="M379" s="216"/>
    </row>
    <row r="380" spans="2:13" ht="15.75" customHeight="1" x14ac:dyDescent="0.25">
      <c r="B380" s="217" t="s">
        <v>83</v>
      </c>
      <c r="C380" s="212" t="s">
        <v>137</v>
      </c>
      <c r="D380" s="212">
        <v>3</v>
      </c>
      <c r="E380" s="213">
        <v>2</v>
      </c>
      <c r="F380" s="213">
        <v>3</v>
      </c>
      <c r="G380" s="214">
        <v>5</v>
      </c>
      <c r="H380" s="214">
        <v>323</v>
      </c>
      <c r="I380" s="215" t="s">
        <v>18</v>
      </c>
      <c r="J380" s="118">
        <v>11</v>
      </c>
      <c r="K380" s="235">
        <v>185000</v>
      </c>
      <c r="L380" s="235"/>
      <c r="M380" s="216"/>
    </row>
    <row r="381" spans="2:13" ht="14.25" customHeight="1" x14ac:dyDescent="0.25">
      <c r="B381" s="217" t="s">
        <v>83</v>
      </c>
      <c r="C381" s="212" t="s">
        <v>137</v>
      </c>
      <c r="D381" s="212">
        <v>3</v>
      </c>
      <c r="E381" s="213">
        <v>2</v>
      </c>
      <c r="F381" s="213">
        <v>3</v>
      </c>
      <c r="G381" s="214">
        <v>6</v>
      </c>
      <c r="H381" s="214">
        <v>323</v>
      </c>
      <c r="I381" s="215" t="s">
        <v>19</v>
      </c>
      <c r="J381" s="118">
        <v>11</v>
      </c>
      <c r="K381" s="235">
        <v>68000</v>
      </c>
      <c r="L381" s="235"/>
      <c r="M381" s="216"/>
    </row>
    <row r="382" spans="2:13" ht="14.25" customHeight="1" x14ac:dyDescent="0.25">
      <c r="B382" s="217" t="s">
        <v>83</v>
      </c>
      <c r="C382" s="212" t="s">
        <v>137</v>
      </c>
      <c r="D382" s="212">
        <v>3</v>
      </c>
      <c r="E382" s="213">
        <v>2</v>
      </c>
      <c r="F382" s="213">
        <v>3</v>
      </c>
      <c r="G382" s="214">
        <v>9</v>
      </c>
      <c r="H382" s="214">
        <v>323</v>
      </c>
      <c r="I382" s="215" t="s">
        <v>32</v>
      </c>
      <c r="J382" s="300">
        <v>11</v>
      </c>
      <c r="K382" s="235">
        <v>5000</v>
      </c>
      <c r="L382" s="235"/>
      <c r="M382" s="216"/>
    </row>
    <row r="383" spans="2:13" ht="15.75" customHeight="1" x14ac:dyDescent="0.25">
      <c r="B383" s="217" t="s">
        <v>83</v>
      </c>
      <c r="C383" s="212" t="s">
        <v>137</v>
      </c>
      <c r="D383" s="212">
        <v>3</v>
      </c>
      <c r="E383" s="213">
        <v>2</v>
      </c>
      <c r="F383" s="213">
        <v>9</v>
      </c>
      <c r="G383" s="214">
        <v>3</v>
      </c>
      <c r="H383" s="214">
        <v>329</v>
      </c>
      <c r="I383" s="215" t="s">
        <v>22</v>
      </c>
      <c r="J383" s="118">
        <v>11</v>
      </c>
      <c r="K383" s="235">
        <v>26000</v>
      </c>
      <c r="L383" s="235"/>
      <c r="M383" s="216"/>
    </row>
    <row r="384" spans="2:13" ht="15" customHeight="1" x14ac:dyDescent="0.25">
      <c r="B384" s="217" t="s">
        <v>83</v>
      </c>
      <c r="C384" s="212" t="s">
        <v>137</v>
      </c>
      <c r="D384" s="212">
        <v>3</v>
      </c>
      <c r="E384" s="213">
        <v>2</v>
      </c>
      <c r="F384" s="213">
        <v>9</v>
      </c>
      <c r="G384" s="214">
        <v>9</v>
      </c>
      <c r="H384" s="214">
        <v>329</v>
      </c>
      <c r="I384" s="215" t="s">
        <v>65</v>
      </c>
      <c r="J384" s="118">
        <v>11</v>
      </c>
      <c r="K384" s="235">
        <v>6000</v>
      </c>
      <c r="L384" s="235"/>
      <c r="M384" s="216"/>
    </row>
    <row r="385" spans="2:15" ht="15" customHeight="1" x14ac:dyDescent="0.25">
      <c r="B385" s="217" t="s">
        <v>83</v>
      </c>
      <c r="C385" s="212" t="s">
        <v>137</v>
      </c>
      <c r="D385" s="212">
        <v>3</v>
      </c>
      <c r="E385" s="213">
        <v>4</v>
      </c>
      <c r="F385" s="213">
        <v>3</v>
      </c>
      <c r="G385" s="214">
        <v>1</v>
      </c>
      <c r="H385" s="214">
        <v>343</v>
      </c>
      <c r="I385" s="215" t="s">
        <v>23</v>
      </c>
      <c r="J385" s="118">
        <v>11</v>
      </c>
      <c r="K385" s="235">
        <v>25000</v>
      </c>
      <c r="L385" s="235"/>
      <c r="M385" s="216"/>
    </row>
    <row r="386" spans="2:15" ht="24" x14ac:dyDescent="0.25">
      <c r="B386" s="44" t="s">
        <v>0</v>
      </c>
      <c r="C386" s="45" t="s">
        <v>44</v>
      </c>
      <c r="D386" s="45"/>
      <c r="E386" s="46"/>
      <c r="F386" s="46"/>
      <c r="G386" s="46"/>
      <c r="H386" s="47"/>
      <c r="I386" s="48" t="s">
        <v>105</v>
      </c>
      <c r="J386" s="106">
        <v>11</v>
      </c>
      <c r="K386" s="141">
        <f>SUM(K389:K394)</f>
        <v>1921000</v>
      </c>
      <c r="L386" s="141">
        <f>SUM(L389:L394)</f>
        <v>2271000</v>
      </c>
      <c r="M386" s="115">
        <f>SUM(M389:M394)</f>
        <v>2271000</v>
      </c>
    </row>
    <row r="387" spans="2:15" x14ac:dyDescent="0.25">
      <c r="B387" s="44" t="s">
        <v>0</v>
      </c>
      <c r="C387" s="45" t="s">
        <v>44</v>
      </c>
      <c r="D387" s="258"/>
      <c r="E387" s="259"/>
      <c r="F387" s="259"/>
      <c r="G387" s="47"/>
      <c r="H387" s="260">
        <v>32</v>
      </c>
      <c r="I387" s="48" t="s">
        <v>86</v>
      </c>
      <c r="J387" s="106">
        <v>11</v>
      </c>
      <c r="K387" s="141">
        <f>K389+K390+K391+K392</f>
        <v>1320000</v>
      </c>
      <c r="L387" s="141">
        <f t="shared" ref="L387:M387" si="75">L389+L390+L391+L392</f>
        <v>1620000</v>
      </c>
      <c r="M387" s="115">
        <f t="shared" si="75"/>
        <v>1620000</v>
      </c>
    </row>
    <row r="388" spans="2:15" x14ac:dyDescent="0.25">
      <c r="B388" s="44" t="s">
        <v>0</v>
      </c>
      <c r="C388" s="45" t="s">
        <v>44</v>
      </c>
      <c r="D388" s="258"/>
      <c r="E388" s="259"/>
      <c r="F388" s="259"/>
      <c r="G388" s="47"/>
      <c r="H388" s="260">
        <v>36</v>
      </c>
      <c r="I388" s="48" t="s">
        <v>149</v>
      </c>
      <c r="J388" s="106">
        <v>11</v>
      </c>
      <c r="K388" s="141">
        <f t="shared" ref="K388:M388" si="76">K393+K394</f>
        <v>601000</v>
      </c>
      <c r="L388" s="141">
        <f t="shared" si="76"/>
        <v>651000</v>
      </c>
      <c r="M388" s="115">
        <f t="shared" si="76"/>
        <v>651000</v>
      </c>
    </row>
    <row r="389" spans="2:15" ht="20.25" customHeight="1" x14ac:dyDescent="0.25">
      <c r="B389" s="35" t="s">
        <v>0</v>
      </c>
      <c r="C389" s="36" t="s">
        <v>44</v>
      </c>
      <c r="D389" s="37">
        <v>3</v>
      </c>
      <c r="E389" s="38">
        <v>2</v>
      </c>
      <c r="F389" s="38">
        <v>3</v>
      </c>
      <c r="G389" s="38">
        <v>7</v>
      </c>
      <c r="H389" s="14">
        <v>323</v>
      </c>
      <c r="I389" s="22" t="s">
        <v>20</v>
      </c>
      <c r="J389" s="104">
        <v>11</v>
      </c>
      <c r="K389" s="237">
        <v>1300000</v>
      </c>
      <c r="L389" s="237">
        <v>1600000</v>
      </c>
      <c r="M389" s="238">
        <v>1600000</v>
      </c>
    </row>
    <row r="390" spans="2:15" ht="16.5" customHeight="1" x14ac:dyDescent="0.25">
      <c r="B390" s="35" t="s">
        <v>0</v>
      </c>
      <c r="C390" s="36" t="s">
        <v>44</v>
      </c>
      <c r="D390" s="37">
        <v>3</v>
      </c>
      <c r="E390" s="38">
        <v>2</v>
      </c>
      <c r="F390" s="38">
        <v>3</v>
      </c>
      <c r="G390" s="38">
        <v>9</v>
      </c>
      <c r="H390" s="14">
        <v>323</v>
      </c>
      <c r="I390" s="22" t="s">
        <v>21</v>
      </c>
      <c r="J390" s="104">
        <v>11</v>
      </c>
      <c r="K390" s="143">
        <v>5000</v>
      </c>
      <c r="L390" s="143">
        <v>5000</v>
      </c>
      <c r="M390" s="149">
        <v>5000</v>
      </c>
    </row>
    <row r="391" spans="2:15" ht="16.5" customHeight="1" x14ac:dyDescent="0.25">
      <c r="B391" s="35" t="s">
        <v>0</v>
      </c>
      <c r="C391" s="36" t="s">
        <v>44</v>
      </c>
      <c r="D391" s="37">
        <v>3</v>
      </c>
      <c r="E391" s="38">
        <v>2</v>
      </c>
      <c r="F391" s="38">
        <v>4</v>
      </c>
      <c r="G391" s="38">
        <v>1</v>
      </c>
      <c r="H391" s="14">
        <v>324</v>
      </c>
      <c r="I391" s="22" t="s">
        <v>33</v>
      </c>
      <c r="J391" s="104">
        <v>11</v>
      </c>
      <c r="K391" s="143">
        <v>5000</v>
      </c>
      <c r="L391" s="143">
        <v>5000</v>
      </c>
      <c r="M391" s="149">
        <v>5000</v>
      </c>
    </row>
    <row r="392" spans="2:15" ht="15" customHeight="1" x14ac:dyDescent="0.25">
      <c r="B392" s="35" t="s">
        <v>0</v>
      </c>
      <c r="C392" s="36" t="s">
        <v>44</v>
      </c>
      <c r="D392" s="37">
        <v>3</v>
      </c>
      <c r="E392" s="38">
        <v>2</v>
      </c>
      <c r="F392" s="38">
        <v>9</v>
      </c>
      <c r="G392" s="38">
        <v>1</v>
      </c>
      <c r="H392" s="14">
        <v>329</v>
      </c>
      <c r="I392" s="25" t="s">
        <v>28</v>
      </c>
      <c r="J392" s="104">
        <v>11</v>
      </c>
      <c r="K392" s="143">
        <v>10000</v>
      </c>
      <c r="L392" s="143">
        <v>10000</v>
      </c>
      <c r="M392" s="149">
        <v>10000</v>
      </c>
    </row>
    <row r="393" spans="2:15" ht="21" customHeight="1" x14ac:dyDescent="0.25">
      <c r="B393" s="35" t="s">
        <v>0</v>
      </c>
      <c r="C393" s="40" t="s">
        <v>44</v>
      </c>
      <c r="D393" s="11">
        <v>3</v>
      </c>
      <c r="E393" s="4">
        <v>6</v>
      </c>
      <c r="F393" s="4">
        <v>6</v>
      </c>
      <c r="G393" s="23">
        <v>1</v>
      </c>
      <c r="H393" s="23">
        <v>366</v>
      </c>
      <c r="I393" s="43" t="s">
        <v>116</v>
      </c>
      <c r="J393" s="104">
        <v>11</v>
      </c>
      <c r="K393" s="143">
        <v>600000</v>
      </c>
      <c r="L393" s="143">
        <v>650000</v>
      </c>
      <c r="M393" s="149">
        <v>650000</v>
      </c>
    </row>
    <row r="394" spans="2:15" ht="23.25" customHeight="1" x14ac:dyDescent="0.25">
      <c r="B394" s="35" t="s">
        <v>0</v>
      </c>
      <c r="C394" s="40" t="s">
        <v>44</v>
      </c>
      <c r="D394" s="12">
        <v>3</v>
      </c>
      <c r="E394" s="13">
        <v>6</v>
      </c>
      <c r="F394" s="13">
        <v>6</v>
      </c>
      <c r="G394" s="23">
        <v>2</v>
      </c>
      <c r="H394" s="193">
        <v>366</v>
      </c>
      <c r="I394" s="43" t="s">
        <v>124</v>
      </c>
      <c r="J394" s="104">
        <v>11</v>
      </c>
      <c r="K394" s="143">
        <v>1000</v>
      </c>
      <c r="L394" s="143">
        <v>1000</v>
      </c>
      <c r="M394" s="149">
        <v>1000</v>
      </c>
    </row>
    <row r="395" spans="2:15" ht="25.5" x14ac:dyDescent="0.25">
      <c r="B395" s="31" t="s">
        <v>34</v>
      </c>
      <c r="C395" s="32" t="s">
        <v>35</v>
      </c>
      <c r="D395" s="32"/>
      <c r="E395" s="33"/>
      <c r="F395" s="33"/>
      <c r="G395" s="33"/>
      <c r="H395" s="34"/>
      <c r="I395" s="209" t="s">
        <v>126</v>
      </c>
      <c r="J395" s="315">
        <v>11</v>
      </c>
      <c r="K395" s="142">
        <f>SUM(K400:K412)</f>
        <v>1691000</v>
      </c>
      <c r="L395" s="142">
        <f>SUM(L400:L412)</f>
        <v>1951000</v>
      </c>
      <c r="M395" s="114">
        <f>SUM(M400:M412)</f>
        <v>1951000</v>
      </c>
    </row>
    <row r="396" spans="2:15" x14ac:dyDescent="0.25">
      <c r="B396" s="31" t="s">
        <v>34</v>
      </c>
      <c r="C396" s="32" t="s">
        <v>35</v>
      </c>
      <c r="D396" s="261"/>
      <c r="E396" s="262"/>
      <c r="F396" s="33"/>
      <c r="G396" s="34"/>
      <c r="H396" s="263">
        <v>32</v>
      </c>
      <c r="I396" s="264" t="s">
        <v>86</v>
      </c>
      <c r="J396" s="315">
        <v>11</v>
      </c>
      <c r="K396" s="142">
        <f>K401+K402+K403+K404+K406+K407+K400+K405+K408</f>
        <v>511000</v>
      </c>
      <c r="L396" s="142">
        <f t="shared" ref="L396:M396" si="77">L401+L402+L403+L404+L406+L407+L400+L405+L408</f>
        <v>671000</v>
      </c>
      <c r="M396" s="114">
        <f t="shared" si="77"/>
        <v>671000</v>
      </c>
      <c r="O396" s="280"/>
    </row>
    <row r="397" spans="2:15" x14ac:dyDescent="0.25">
      <c r="B397" s="31" t="s">
        <v>34</v>
      </c>
      <c r="C397" s="32" t="s">
        <v>35</v>
      </c>
      <c r="D397" s="261"/>
      <c r="E397" s="262"/>
      <c r="F397" s="262"/>
      <c r="G397" s="34"/>
      <c r="H397" s="263">
        <v>36</v>
      </c>
      <c r="I397" s="264" t="s">
        <v>149</v>
      </c>
      <c r="J397" s="315">
        <v>11</v>
      </c>
      <c r="K397" s="142">
        <f t="shared" ref="K397:M397" si="78">K409+K410</f>
        <v>1000000</v>
      </c>
      <c r="L397" s="142">
        <f t="shared" si="78"/>
        <v>1000000</v>
      </c>
      <c r="M397" s="114">
        <f t="shared" si="78"/>
        <v>1000000</v>
      </c>
    </row>
    <row r="398" spans="2:15" x14ac:dyDescent="0.25">
      <c r="B398" s="31" t="s">
        <v>34</v>
      </c>
      <c r="C398" s="32" t="s">
        <v>35</v>
      </c>
      <c r="D398" s="261"/>
      <c r="E398" s="262"/>
      <c r="F398" s="262"/>
      <c r="G398" s="34"/>
      <c r="H398" s="263">
        <v>41</v>
      </c>
      <c r="I398" s="264" t="s">
        <v>150</v>
      </c>
      <c r="J398" s="315">
        <v>11</v>
      </c>
      <c r="K398" s="142">
        <f t="shared" ref="K398:M398" si="79">K411</f>
        <v>90000</v>
      </c>
      <c r="L398" s="142">
        <f t="shared" si="79"/>
        <v>30000</v>
      </c>
      <c r="M398" s="114">
        <f t="shared" si="79"/>
        <v>30000</v>
      </c>
    </row>
    <row r="399" spans="2:15" x14ac:dyDescent="0.25">
      <c r="B399" s="31" t="s">
        <v>34</v>
      </c>
      <c r="C399" s="32" t="s">
        <v>35</v>
      </c>
      <c r="D399" s="261"/>
      <c r="E399" s="262"/>
      <c r="F399" s="262"/>
      <c r="G399" s="34"/>
      <c r="H399" s="263">
        <v>42</v>
      </c>
      <c r="I399" s="264" t="s">
        <v>151</v>
      </c>
      <c r="J399" s="315">
        <v>11</v>
      </c>
      <c r="K399" s="142">
        <f t="shared" ref="K399:M399" si="80">K412</f>
        <v>90000</v>
      </c>
      <c r="L399" s="142">
        <f t="shared" si="80"/>
        <v>250000</v>
      </c>
      <c r="M399" s="114">
        <f t="shared" si="80"/>
        <v>250000</v>
      </c>
    </row>
    <row r="400" spans="2:15" x14ac:dyDescent="0.25">
      <c r="B400" s="236" t="s">
        <v>34</v>
      </c>
      <c r="C400" s="301" t="s">
        <v>35</v>
      </c>
      <c r="D400" s="302">
        <v>3</v>
      </c>
      <c r="E400" s="303">
        <v>2</v>
      </c>
      <c r="F400" s="303">
        <v>1</v>
      </c>
      <c r="G400" s="229">
        <v>3</v>
      </c>
      <c r="H400" s="304">
        <v>321</v>
      </c>
      <c r="I400" s="299" t="s">
        <v>9</v>
      </c>
      <c r="J400" s="305">
        <v>11</v>
      </c>
      <c r="K400" s="237">
        <v>15000</v>
      </c>
      <c r="L400" s="237">
        <v>15000</v>
      </c>
      <c r="M400" s="238">
        <v>15000</v>
      </c>
    </row>
    <row r="401" spans="2:13" ht="14.25" customHeight="1" x14ac:dyDescent="0.25">
      <c r="B401" s="35" t="s">
        <v>34</v>
      </c>
      <c r="C401" s="36" t="s">
        <v>35</v>
      </c>
      <c r="D401" s="166">
        <v>3</v>
      </c>
      <c r="E401" s="167">
        <v>2</v>
      </c>
      <c r="F401" s="167">
        <v>3</v>
      </c>
      <c r="G401" s="140">
        <v>2</v>
      </c>
      <c r="H401" s="168">
        <v>323</v>
      </c>
      <c r="I401" s="143" t="s">
        <v>47</v>
      </c>
      <c r="J401" s="190">
        <v>11</v>
      </c>
      <c r="K401" s="149">
        <v>100000</v>
      </c>
      <c r="L401" s="149">
        <v>100000</v>
      </c>
      <c r="M401" s="149">
        <v>100000</v>
      </c>
    </row>
    <row r="402" spans="2:13" ht="15" customHeight="1" x14ac:dyDescent="0.25">
      <c r="B402" s="35" t="s">
        <v>34</v>
      </c>
      <c r="C402" s="36" t="s">
        <v>35</v>
      </c>
      <c r="D402" s="37">
        <v>3</v>
      </c>
      <c r="E402" s="38">
        <v>2</v>
      </c>
      <c r="F402" s="38">
        <v>3</v>
      </c>
      <c r="G402" s="38">
        <v>5</v>
      </c>
      <c r="H402" s="14">
        <v>323</v>
      </c>
      <c r="I402" s="143" t="s">
        <v>158</v>
      </c>
      <c r="J402" s="190">
        <v>11</v>
      </c>
      <c r="K402" s="149">
        <v>140000</v>
      </c>
      <c r="L402" s="149">
        <v>140000</v>
      </c>
      <c r="M402" s="149">
        <v>140000</v>
      </c>
    </row>
    <row r="403" spans="2:13" ht="15" customHeight="1" x14ac:dyDescent="0.25">
      <c r="B403" s="35" t="s">
        <v>34</v>
      </c>
      <c r="C403" s="36" t="s">
        <v>35</v>
      </c>
      <c r="D403" s="40">
        <v>3</v>
      </c>
      <c r="E403" s="41">
        <v>2</v>
      </c>
      <c r="F403" s="41">
        <v>3</v>
      </c>
      <c r="G403" s="41">
        <v>7</v>
      </c>
      <c r="H403" s="16">
        <v>323</v>
      </c>
      <c r="I403" s="22" t="s">
        <v>20</v>
      </c>
      <c r="J403" s="104">
        <v>11</v>
      </c>
      <c r="K403" s="149">
        <v>90000</v>
      </c>
      <c r="L403" s="149">
        <v>250000</v>
      </c>
      <c r="M403" s="149">
        <v>250000</v>
      </c>
    </row>
    <row r="404" spans="2:13" x14ac:dyDescent="0.25">
      <c r="B404" s="35" t="s">
        <v>34</v>
      </c>
      <c r="C404" s="36" t="s">
        <v>35</v>
      </c>
      <c r="D404" s="135">
        <v>3</v>
      </c>
      <c r="E404" s="136">
        <v>2</v>
      </c>
      <c r="F404" s="136">
        <v>3</v>
      </c>
      <c r="G404" s="136">
        <v>8</v>
      </c>
      <c r="H404" s="24">
        <v>323</v>
      </c>
      <c r="I404" s="169" t="s">
        <v>27</v>
      </c>
      <c r="J404" s="104">
        <v>11</v>
      </c>
      <c r="K404" s="149">
        <v>50000</v>
      </c>
      <c r="L404" s="149">
        <v>50000</v>
      </c>
      <c r="M404" s="149">
        <v>50000</v>
      </c>
    </row>
    <row r="405" spans="2:13" ht="15" customHeight="1" x14ac:dyDescent="0.25">
      <c r="B405" s="236" t="s">
        <v>34</v>
      </c>
      <c r="C405" s="301" t="s">
        <v>35</v>
      </c>
      <c r="D405" s="306">
        <v>3</v>
      </c>
      <c r="E405" s="307">
        <v>2</v>
      </c>
      <c r="F405" s="307">
        <v>3</v>
      </c>
      <c r="G405" s="307">
        <v>9</v>
      </c>
      <c r="H405" s="308">
        <v>323</v>
      </c>
      <c r="I405" s="309" t="s">
        <v>21</v>
      </c>
      <c r="J405" s="310">
        <v>11</v>
      </c>
      <c r="K405" s="238">
        <v>65000</v>
      </c>
      <c r="L405" s="238">
        <v>65000</v>
      </c>
      <c r="M405" s="238">
        <v>65000</v>
      </c>
    </row>
    <row r="406" spans="2:13" ht="15" customHeight="1" x14ac:dyDescent="0.25">
      <c r="B406" s="35" t="s">
        <v>34</v>
      </c>
      <c r="C406" s="36" t="s">
        <v>35</v>
      </c>
      <c r="D406" s="135">
        <v>3</v>
      </c>
      <c r="E406" s="136">
        <v>2</v>
      </c>
      <c r="F406" s="136">
        <v>4</v>
      </c>
      <c r="G406" s="136">
        <v>1</v>
      </c>
      <c r="H406" s="24">
        <v>324</v>
      </c>
      <c r="I406" s="137" t="s">
        <v>33</v>
      </c>
      <c r="J406" s="103">
        <v>11</v>
      </c>
      <c r="K406" s="149">
        <v>1000</v>
      </c>
      <c r="L406" s="149">
        <v>1000</v>
      </c>
      <c r="M406" s="149">
        <v>1000</v>
      </c>
    </row>
    <row r="407" spans="2:13" ht="15" customHeight="1" x14ac:dyDescent="0.25">
      <c r="B407" s="35" t="s">
        <v>34</v>
      </c>
      <c r="C407" s="36" t="s">
        <v>35</v>
      </c>
      <c r="D407" s="135">
        <v>3</v>
      </c>
      <c r="E407" s="136">
        <v>2</v>
      </c>
      <c r="F407" s="136">
        <v>9</v>
      </c>
      <c r="G407" s="136">
        <v>1</v>
      </c>
      <c r="H407" s="24">
        <v>329</v>
      </c>
      <c r="I407" s="25" t="s">
        <v>28</v>
      </c>
      <c r="J407" s="103">
        <v>11</v>
      </c>
      <c r="K407" s="149">
        <v>5000</v>
      </c>
      <c r="L407" s="149">
        <v>5000</v>
      </c>
      <c r="M407" s="149">
        <v>5000</v>
      </c>
    </row>
    <row r="408" spans="2:13" ht="15" customHeight="1" x14ac:dyDescent="0.25">
      <c r="B408" s="236" t="s">
        <v>34</v>
      </c>
      <c r="C408" s="301" t="s">
        <v>35</v>
      </c>
      <c r="D408" s="306">
        <v>3</v>
      </c>
      <c r="E408" s="307">
        <v>2</v>
      </c>
      <c r="F408" s="307">
        <v>9</v>
      </c>
      <c r="G408" s="307">
        <v>3</v>
      </c>
      <c r="H408" s="308">
        <v>329</v>
      </c>
      <c r="I408" s="223" t="s">
        <v>22</v>
      </c>
      <c r="J408" s="241"/>
      <c r="K408" s="238">
        <v>45000</v>
      </c>
      <c r="L408" s="238">
        <v>45000</v>
      </c>
      <c r="M408" s="238">
        <v>45000</v>
      </c>
    </row>
    <row r="409" spans="2:13" ht="17.25" customHeight="1" x14ac:dyDescent="0.25">
      <c r="B409" s="35" t="s">
        <v>34</v>
      </c>
      <c r="C409" s="36" t="s">
        <v>35</v>
      </c>
      <c r="D409" s="135">
        <v>3</v>
      </c>
      <c r="E409" s="136">
        <v>6</v>
      </c>
      <c r="F409" s="136">
        <v>6</v>
      </c>
      <c r="G409" s="136">
        <v>1</v>
      </c>
      <c r="H409" s="24">
        <v>366</v>
      </c>
      <c r="I409" s="138" t="s">
        <v>116</v>
      </c>
      <c r="J409" s="103">
        <v>11</v>
      </c>
      <c r="K409" s="149">
        <v>600000</v>
      </c>
      <c r="L409" s="149">
        <v>600000</v>
      </c>
      <c r="M409" s="149">
        <v>600000</v>
      </c>
    </row>
    <row r="410" spans="2:13" ht="23.25" customHeight="1" x14ac:dyDescent="0.25">
      <c r="B410" s="35" t="s">
        <v>34</v>
      </c>
      <c r="C410" s="36" t="s">
        <v>35</v>
      </c>
      <c r="D410" s="135">
        <v>3</v>
      </c>
      <c r="E410" s="136">
        <v>6</v>
      </c>
      <c r="F410" s="136">
        <v>6</v>
      </c>
      <c r="G410" s="136">
        <v>2</v>
      </c>
      <c r="H410" s="24">
        <v>366</v>
      </c>
      <c r="I410" s="138" t="s">
        <v>124</v>
      </c>
      <c r="J410" s="103">
        <v>11</v>
      </c>
      <c r="K410" s="149">
        <v>400000</v>
      </c>
      <c r="L410" s="149">
        <v>400000</v>
      </c>
      <c r="M410" s="149">
        <v>400000</v>
      </c>
    </row>
    <row r="411" spans="2:13" x14ac:dyDescent="0.25">
      <c r="B411" s="35" t="s">
        <v>34</v>
      </c>
      <c r="C411" s="36" t="s">
        <v>35</v>
      </c>
      <c r="D411" s="40">
        <v>4</v>
      </c>
      <c r="E411" s="41">
        <v>1</v>
      </c>
      <c r="F411" s="41">
        <v>2</v>
      </c>
      <c r="G411" s="152">
        <v>3</v>
      </c>
      <c r="H411" s="36">
        <v>412</v>
      </c>
      <c r="I411" s="39" t="s">
        <v>36</v>
      </c>
      <c r="J411" s="104">
        <v>11</v>
      </c>
      <c r="K411" s="149">
        <v>90000</v>
      </c>
      <c r="L411" s="149">
        <v>30000</v>
      </c>
      <c r="M411" s="149">
        <v>30000</v>
      </c>
    </row>
    <row r="412" spans="2:13" ht="15" customHeight="1" x14ac:dyDescent="0.25">
      <c r="B412" s="35" t="s">
        <v>34</v>
      </c>
      <c r="C412" s="36" t="s">
        <v>35</v>
      </c>
      <c r="D412" s="40">
        <v>4</v>
      </c>
      <c r="E412" s="41">
        <v>2</v>
      </c>
      <c r="F412" s="41">
        <v>6</v>
      </c>
      <c r="G412" s="41">
        <v>2</v>
      </c>
      <c r="H412" s="16">
        <v>426</v>
      </c>
      <c r="I412" s="149" t="s">
        <v>54</v>
      </c>
      <c r="J412" s="191">
        <v>11</v>
      </c>
      <c r="K412" s="149">
        <v>90000</v>
      </c>
      <c r="L412" s="149">
        <v>250000</v>
      </c>
      <c r="M412" s="149">
        <v>250000</v>
      </c>
    </row>
    <row r="413" spans="2:13" x14ac:dyDescent="0.25">
      <c r="B413" s="5" t="s">
        <v>0</v>
      </c>
      <c r="C413" s="6" t="s">
        <v>146</v>
      </c>
      <c r="D413" s="6"/>
      <c r="E413" s="7"/>
      <c r="F413" s="7"/>
      <c r="G413" s="7"/>
      <c r="H413" s="8"/>
      <c r="I413" s="9" t="s">
        <v>141</v>
      </c>
      <c r="J413" s="313">
        <v>11</v>
      </c>
      <c r="K413" s="141">
        <f>SUM(K415:K417)</f>
        <v>430000</v>
      </c>
      <c r="L413" s="141">
        <f>SUM(L415:L417)</f>
        <v>290000</v>
      </c>
      <c r="M413" s="115">
        <f>SUM(M415:M417)</f>
        <v>290000</v>
      </c>
    </row>
    <row r="414" spans="2:13" x14ac:dyDescent="0.25">
      <c r="B414" s="5" t="s">
        <v>0</v>
      </c>
      <c r="C414" s="6" t="s">
        <v>146</v>
      </c>
      <c r="D414" s="6"/>
      <c r="E414" s="7"/>
      <c r="F414" s="7"/>
      <c r="G414" s="8"/>
      <c r="H414" s="242">
        <v>32</v>
      </c>
      <c r="I414" s="9" t="s">
        <v>86</v>
      </c>
      <c r="J414" s="313">
        <v>11</v>
      </c>
      <c r="K414" s="141">
        <f>K415+K416+K417</f>
        <v>430000</v>
      </c>
      <c r="L414" s="141">
        <f t="shared" ref="L414:M414" si="81">L415+L416+L417</f>
        <v>290000</v>
      </c>
      <c r="M414" s="115">
        <f t="shared" si="81"/>
        <v>290000</v>
      </c>
    </row>
    <row r="415" spans="2:13" ht="15" customHeight="1" x14ac:dyDescent="0.25">
      <c r="B415" s="211" t="s">
        <v>0</v>
      </c>
      <c r="C415" s="212" t="s">
        <v>146</v>
      </c>
      <c r="D415" s="212">
        <v>3</v>
      </c>
      <c r="E415" s="213">
        <v>2</v>
      </c>
      <c r="F415" s="213">
        <v>3</v>
      </c>
      <c r="G415" s="213">
        <v>5</v>
      </c>
      <c r="H415" s="239">
        <v>323</v>
      </c>
      <c r="I415" s="240" t="s">
        <v>18</v>
      </c>
      <c r="J415" s="270">
        <v>11</v>
      </c>
      <c r="K415" s="237">
        <v>60000</v>
      </c>
      <c r="L415" s="237">
        <v>40000</v>
      </c>
      <c r="M415" s="238">
        <v>40000</v>
      </c>
    </row>
    <row r="416" spans="2:13" ht="14.25" customHeight="1" x14ac:dyDescent="0.25">
      <c r="B416" s="211" t="s">
        <v>0</v>
      </c>
      <c r="C416" s="212" t="s">
        <v>146</v>
      </c>
      <c r="D416" s="212">
        <v>3</v>
      </c>
      <c r="E416" s="213">
        <v>2</v>
      </c>
      <c r="F416" s="213">
        <v>3</v>
      </c>
      <c r="G416" s="213">
        <v>7</v>
      </c>
      <c r="H416" s="239">
        <v>323</v>
      </c>
      <c r="I416" s="240" t="s">
        <v>20</v>
      </c>
      <c r="J416" s="270">
        <v>11</v>
      </c>
      <c r="K416" s="237">
        <v>300000</v>
      </c>
      <c r="L416" s="237">
        <v>200000</v>
      </c>
      <c r="M416" s="238">
        <v>200000</v>
      </c>
    </row>
    <row r="417" spans="2:13" ht="14.25" customHeight="1" x14ac:dyDescent="0.25">
      <c r="B417" s="211" t="s">
        <v>0</v>
      </c>
      <c r="C417" s="212" t="s">
        <v>146</v>
      </c>
      <c r="D417" s="212">
        <v>3</v>
      </c>
      <c r="E417" s="213">
        <v>2</v>
      </c>
      <c r="F417" s="213">
        <v>9</v>
      </c>
      <c r="G417" s="214">
        <v>3</v>
      </c>
      <c r="H417" s="214">
        <v>329</v>
      </c>
      <c r="I417" s="293" t="s">
        <v>157</v>
      </c>
      <c r="J417" s="270">
        <v>11</v>
      </c>
      <c r="K417" s="237">
        <v>70000</v>
      </c>
      <c r="L417" s="237">
        <v>50000</v>
      </c>
      <c r="M417" s="238">
        <v>50000</v>
      </c>
    </row>
    <row r="418" spans="2:13" x14ac:dyDescent="0.25">
      <c r="B418" s="5" t="s">
        <v>0</v>
      </c>
      <c r="C418" s="6" t="s">
        <v>145</v>
      </c>
      <c r="D418" s="6"/>
      <c r="E418" s="7"/>
      <c r="F418" s="7"/>
      <c r="G418" s="7"/>
      <c r="H418" s="8"/>
      <c r="I418" s="9" t="s">
        <v>142</v>
      </c>
      <c r="J418" s="323">
        <v>11</v>
      </c>
      <c r="K418" s="141">
        <f>SUM(K420:K426)</f>
        <v>340000</v>
      </c>
      <c r="L418" s="141">
        <f>SUM(L420:L426)</f>
        <v>167500</v>
      </c>
      <c r="M418" s="115">
        <f>SUM(M420:M426)</f>
        <v>167500</v>
      </c>
    </row>
    <row r="419" spans="2:13" x14ac:dyDescent="0.25">
      <c r="B419" s="5" t="s">
        <v>0</v>
      </c>
      <c r="C419" s="6" t="s">
        <v>145</v>
      </c>
      <c r="D419" s="6"/>
      <c r="E419" s="7"/>
      <c r="F419" s="7"/>
      <c r="G419" s="7"/>
      <c r="H419" s="8">
        <v>32</v>
      </c>
      <c r="I419" s="9" t="s">
        <v>86</v>
      </c>
      <c r="J419" s="323">
        <v>11</v>
      </c>
      <c r="K419" s="141">
        <f>K420+K421+K422+K423+K424+K425+K426</f>
        <v>340000</v>
      </c>
      <c r="L419" s="141">
        <f t="shared" ref="L419:M419" si="82">L420+L421+L422+L423+L424+L425+L426</f>
        <v>167500</v>
      </c>
      <c r="M419" s="115">
        <f t="shared" si="82"/>
        <v>167500</v>
      </c>
    </row>
    <row r="420" spans="2:13" x14ac:dyDescent="0.25">
      <c r="B420" s="211" t="s">
        <v>0</v>
      </c>
      <c r="C420" s="212" t="s">
        <v>145</v>
      </c>
      <c r="D420" s="212">
        <v>3</v>
      </c>
      <c r="E420" s="213">
        <v>2</v>
      </c>
      <c r="F420" s="213">
        <v>3</v>
      </c>
      <c r="G420" s="213">
        <v>5</v>
      </c>
      <c r="H420" s="239">
        <v>323</v>
      </c>
      <c r="I420" s="311" t="s">
        <v>18</v>
      </c>
      <c r="J420" s="272">
        <v>11</v>
      </c>
      <c r="K420" s="237">
        <v>20000</v>
      </c>
      <c r="L420" s="237">
        <v>10000</v>
      </c>
      <c r="M420" s="238">
        <v>10000</v>
      </c>
    </row>
    <row r="421" spans="2:13" x14ac:dyDescent="0.25">
      <c r="B421" s="211" t="s">
        <v>0</v>
      </c>
      <c r="C421" s="212" t="s">
        <v>145</v>
      </c>
      <c r="D421" s="212">
        <v>3</v>
      </c>
      <c r="E421" s="213">
        <v>2</v>
      </c>
      <c r="F421" s="213">
        <v>3</v>
      </c>
      <c r="G421" s="213">
        <v>7</v>
      </c>
      <c r="H421" s="239">
        <v>323</v>
      </c>
      <c r="I421" s="311" t="s">
        <v>20</v>
      </c>
      <c r="J421" s="272">
        <v>11</v>
      </c>
      <c r="K421" s="237">
        <v>115000</v>
      </c>
      <c r="L421" s="237">
        <v>50000</v>
      </c>
      <c r="M421" s="238">
        <v>50000</v>
      </c>
    </row>
    <row r="422" spans="2:13" x14ac:dyDescent="0.25">
      <c r="B422" s="211" t="s">
        <v>0</v>
      </c>
      <c r="C422" s="212" t="s">
        <v>145</v>
      </c>
      <c r="D422" s="212">
        <v>3</v>
      </c>
      <c r="E422" s="213">
        <v>2</v>
      </c>
      <c r="F422" s="213">
        <v>3</v>
      </c>
      <c r="G422" s="213">
        <v>9</v>
      </c>
      <c r="H422" s="239">
        <v>323</v>
      </c>
      <c r="I422" s="311" t="s">
        <v>21</v>
      </c>
      <c r="J422" s="272">
        <v>11</v>
      </c>
      <c r="K422" s="237">
        <v>25000</v>
      </c>
      <c r="L422" s="237">
        <v>25000</v>
      </c>
      <c r="M422" s="238">
        <v>25000</v>
      </c>
    </row>
    <row r="423" spans="2:13" ht="15.75" customHeight="1" x14ac:dyDescent="0.25">
      <c r="B423" s="211" t="s">
        <v>0</v>
      </c>
      <c r="C423" s="212" t="s">
        <v>145</v>
      </c>
      <c r="D423" s="212">
        <v>3</v>
      </c>
      <c r="E423" s="213">
        <v>2</v>
      </c>
      <c r="F423" s="213">
        <v>4</v>
      </c>
      <c r="G423" s="213">
        <v>1</v>
      </c>
      <c r="H423" s="239">
        <v>324</v>
      </c>
      <c r="I423" s="240" t="s">
        <v>33</v>
      </c>
      <c r="J423" s="272">
        <v>11</v>
      </c>
      <c r="K423" s="237">
        <v>45000</v>
      </c>
      <c r="L423" s="237">
        <v>20000</v>
      </c>
      <c r="M423" s="238">
        <v>20000</v>
      </c>
    </row>
    <row r="424" spans="2:13" x14ac:dyDescent="0.25">
      <c r="B424" s="211" t="s">
        <v>0</v>
      </c>
      <c r="C424" s="212" t="s">
        <v>145</v>
      </c>
      <c r="D424" s="212">
        <v>3</v>
      </c>
      <c r="E424" s="213">
        <v>2</v>
      </c>
      <c r="F424" s="213">
        <v>9</v>
      </c>
      <c r="G424" s="213">
        <v>1</v>
      </c>
      <c r="H424" s="239">
        <v>329</v>
      </c>
      <c r="I424" s="311" t="s">
        <v>28</v>
      </c>
      <c r="J424" s="272">
        <v>11</v>
      </c>
      <c r="K424" s="237">
        <v>35000</v>
      </c>
      <c r="L424" s="237">
        <v>20000</v>
      </c>
      <c r="M424" s="238">
        <v>20000</v>
      </c>
    </row>
    <row r="425" spans="2:13" ht="17.25" customHeight="1" x14ac:dyDescent="0.25">
      <c r="B425" s="211" t="s">
        <v>0</v>
      </c>
      <c r="C425" s="212" t="s">
        <v>145</v>
      </c>
      <c r="D425" s="212">
        <v>3</v>
      </c>
      <c r="E425" s="213">
        <v>2</v>
      </c>
      <c r="F425" s="213">
        <v>9</v>
      </c>
      <c r="G425" s="213">
        <v>3</v>
      </c>
      <c r="H425" s="239">
        <v>329</v>
      </c>
      <c r="I425" s="311" t="s">
        <v>22</v>
      </c>
      <c r="J425" s="272">
        <v>11</v>
      </c>
      <c r="K425" s="237">
        <v>70000</v>
      </c>
      <c r="L425" s="237">
        <v>12500</v>
      </c>
      <c r="M425" s="238">
        <v>12500</v>
      </c>
    </row>
    <row r="426" spans="2:13" ht="18" customHeight="1" x14ac:dyDescent="0.25">
      <c r="B426" s="211" t="s">
        <v>0</v>
      </c>
      <c r="C426" s="212" t="s">
        <v>145</v>
      </c>
      <c r="D426" s="212">
        <v>3</v>
      </c>
      <c r="E426" s="213">
        <v>2</v>
      </c>
      <c r="F426" s="213">
        <v>9</v>
      </c>
      <c r="G426" s="214">
        <v>4</v>
      </c>
      <c r="H426" s="214">
        <v>329</v>
      </c>
      <c r="I426" s="312" t="s">
        <v>144</v>
      </c>
      <c r="J426" s="272">
        <v>11</v>
      </c>
      <c r="K426" s="237">
        <v>30000</v>
      </c>
      <c r="L426" s="237">
        <v>30000</v>
      </c>
      <c r="M426" s="238">
        <v>30000</v>
      </c>
    </row>
    <row r="427" spans="2:13" ht="25.5" x14ac:dyDescent="0.25">
      <c r="B427" s="5" t="s">
        <v>0</v>
      </c>
      <c r="C427" s="6" t="s">
        <v>147</v>
      </c>
      <c r="D427" s="6"/>
      <c r="E427" s="7"/>
      <c r="F427" s="7"/>
      <c r="G427" s="7"/>
      <c r="H427" s="8"/>
      <c r="I427" s="9" t="s">
        <v>143</v>
      </c>
      <c r="J427" s="323">
        <v>11</v>
      </c>
      <c r="K427" s="141">
        <f>SUM(K429:K433)</f>
        <v>165000</v>
      </c>
      <c r="L427" s="141">
        <f>SUM(L429:L433)</f>
        <v>132000</v>
      </c>
      <c r="M427" s="115">
        <f>SUM(M429:M433)</f>
        <v>97000</v>
      </c>
    </row>
    <row r="428" spans="2:13" x14ac:dyDescent="0.25">
      <c r="B428" s="5" t="s">
        <v>0</v>
      </c>
      <c r="C428" s="6" t="s">
        <v>147</v>
      </c>
      <c r="D428" s="6"/>
      <c r="E428" s="7"/>
      <c r="F428" s="7"/>
      <c r="G428" s="8"/>
      <c r="H428" s="8">
        <v>32</v>
      </c>
      <c r="I428" s="9" t="s">
        <v>86</v>
      </c>
      <c r="J428" s="323">
        <v>11</v>
      </c>
      <c r="K428" s="141">
        <f>K429+K430+K431+K432+K433</f>
        <v>165000</v>
      </c>
      <c r="L428" s="141">
        <f t="shared" ref="L428:M428" si="83">L429+L430+L431+L432+L433</f>
        <v>132000</v>
      </c>
      <c r="M428" s="115">
        <f t="shared" si="83"/>
        <v>97000</v>
      </c>
    </row>
    <row r="429" spans="2:13" ht="15" customHeight="1" x14ac:dyDescent="0.25">
      <c r="B429" s="211" t="s">
        <v>0</v>
      </c>
      <c r="C429" s="212" t="s">
        <v>147</v>
      </c>
      <c r="D429" s="212">
        <v>3</v>
      </c>
      <c r="E429" s="213">
        <v>2</v>
      </c>
      <c r="F429" s="213">
        <v>3</v>
      </c>
      <c r="G429" s="213">
        <v>7</v>
      </c>
      <c r="H429" s="239">
        <v>323</v>
      </c>
      <c r="I429" s="311" t="s">
        <v>20</v>
      </c>
      <c r="J429" s="272">
        <v>11</v>
      </c>
      <c r="K429" s="237">
        <v>50000</v>
      </c>
      <c r="L429" s="237">
        <v>35000</v>
      </c>
      <c r="M429" s="238">
        <v>35000</v>
      </c>
    </row>
    <row r="430" spans="2:13" ht="17.25" customHeight="1" x14ac:dyDescent="0.25">
      <c r="B430" s="211" t="s">
        <v>0</v>
      </c>
      <c r="C430" s="212" t="s">
        <v>147</v>
      </c>
      <c r="D430" s="212">
        <v>3</v>
      </c>
      <c r="E430" s="213">
        <v>2</v>
      </c>
      <c r="F430" s="213">
        <v>3</v>
      </c>
      <c r="G430" s="213">
        <v>9</v>
      </c>
      <c r="H430" s="239">
        <v>323</v>
      </c>
      <c r="I430" s="311" t="s">
        <v>21</v>
      </c>
      <c r="J430" s="272">
        <v>11</v>
      </c>
      <c r="K430" s="237">
        <v>20000</v>
      </c>
      <c r="L430" s="237">
        <v>20000</v>
      </c>
      <c r="M430" s="238">
        <v>20000</v>
      </c>
    </row>
    <row r="431" spans="2:13" ht="15.75" customHeight="1" x14ac:dyDescent="0.25">
      <c r="B431" s="211" t="s">
        <v>0</v>
      </c>
      <c r="C431" s="212" t="s">
        <v>147</v>
      </c>
      <c r="D431" s="212">
        <v>3</v>
      </c>
      <c r="E431" s="213">
        <v>2</v>
      </c>
      <c r="F431" s="213">
        <v>4</v>
      </c>
      <c r="G431" s="213">
        <v>1</v>
      </c>
      <c r="H431" s="239">
        <v>324</v>
      </c>
      <c r="I431" s="240" t="s">
        <v>33</v>
      </c>
      <c r="J431" s="272">
        <v>11</v>
      </c>
      <c r="K431" s="237">
        <v>40000</v>
      </c>
      <c r="L431" s="237">
        <v>40000</v>
      </c>
      <c r="M431" s="238">
        <v>20000</v>
      </c>
    </row>
    <row r="432" spans="2:13" ht="17.25" customHeight="1" x14ac:dyDescent="0.25">
      <c r="B432" s="211" t="s">
        <v>0</v>
      </c>
      <c r="C432" s="212" t="s">
        <v>147</v>
      </c>
      <c r="D432" s="212">
        <v>3</v>
      </c>
      <c r="E432" s="213">
        <v>2</v>
      </c>
      <c r="F432" s="213">
        <v>9</v>
      </c>
      <c r="G432" s="213">
        <v>1</v>
      </c>
      <c r="H432" s="239">
        <v>329</v>
      </c>
      <c r="I432" s="311" t="s">
        <v>28</v>
      </c>
      <c r="J432" s="272">
        <v>11</v>
      </c>
      <c r="K432" s="237">
        <v>25000</v>
      </c>
      <c r="L432" s="237">
        <v>25000</v>
      </c>
      <c r="M432" s="238">
        <v>10000</v>
      </c>
    </row>
    <row r="433" spans="2:13" ht="18" customHeight="1" x14ac:dyDescent="0.25">
      <c r="B433" s="211" t="s">
        <v>0</v>
      </c>
      <c r="C433" s="212" t="s">
        <v>147</v>
      </c>
      <c r="D433" s="290">
        <v>3</v>
      </c>
      <c r="E433" s="291">
        <v>2</v>
      </c>
      <c r="F433" s="291">
        <v>9</v>
      </c>
      <c r="G433" s="291">
        <v>3</v>
      </c>
      <c r="H433" s="239">
        <v>329</v>
      </c>
      <c r="I433" s="311" t="s">
        <v>22</v>
      </c>
      <c r="J433" s="272">
        <v>11</v>
      </c>
      <c r="K433" s="237">
        <v>30000</v>
      </c>
      <c r="L433" s="237">
        <v>12000</v>
      </c>
      <c r="M433" s="238">
        <v>12000</v>
      </c>
    </row>
    <row r="434" spans="2:13" ht="18" customHeight="1" x14ac:dyDescent="0.25">
      <c r="B434" s="31" t="s">
        <v>34</v>
      </c>
      <c r="C434" s="32" t="s">
        <v>153</v>
      </c>
      <c r="D434" s="32"/>
      <c r="E434" s="33"/>
      <c r="F434" s="33"/>
      <c r="G434" s="33"/>
      <c r="H434" s="34"/>
      <c r="I434" s="209" t="s">
        <v>38</v>
      </c>
      <c r="J434" s="324">
        <v>11</v>
      </c>
      <c r="K434" s="142">
        <f>K436</f>
        <v>1000000</v>
      </c>
      <c r="L434" s="142">
        <f t="shared" ref="L434:M434" si="84">L436</f>
        <v>1000000</v>
      </c>
      <c r="M434" s="114">
        <f t="shared" si="84"/>
        <v>0</v>
      </c>
    </row>
    <row r="435" spans="2:13" ht="18" customHeight="1" x14ac:dyDescent="0.25">
      <c r="B435" s="31" t="s">
        <v>34</v>
      </c>
      <c r="C435" s="32" t="s">
        <v>153</v>
      </c>
      <c r="D435" s="32"/>
      <c r="E435" s="33"/>
      <c r="F435" s="33"/>
      <c r="G435" s="34"/>
      <c r="H435" s="34">
        <v>36</v>
      </c>
      <c r="I435" s="209" t="s">
        <v>149</v>
      </c>
      <c r="J435" s="324">
        <v>11</v>
      </c>
      <c r="K435" s="142">
        <f>K436</f>
        <v>1000000</v>
      </c>
      <c r="L435" s="142">
        <f t="shared" ref="L435:M435" si="85">L436</f>
        <v>1000000</v>
      </c>
      <c r="M435" s="114">
        <f t="shared" si="85"/>
        <v>0</v>
      </c>
    </row>
    <row r="436" spans="2:13" ht="18" customHeight="1" x14ac:dyDescent="0.25">
      <c r="B436" s="211" t="s">
        <v>34</v>
      </c>
      <c r="C436" s="212" t="s">
        <v>153</v>
      </c>
      <c r="D436" s="212">
        <v>3</v>
      </c>
      <c r="E436" s="213">
        <v>6</v>
      </c>
      <c r="F436" s="213">
        <v>6</v>
      </c>
      <c r="G436" s="214">
        <v>1</v>
      </c>
      <c r="H436" s="214">
        <v>361</v>
      </c>
      <c r="I436" s="311" t="s">
        <v>116</v>
      </c>
      <c r="J436" s="272">
        <v>11</v>
      </c>
      <c r="K436" s="238">
        <v>1000000</v>
      </c>
      <c r="L436" s="238">
        <v>1000000</v>
      </c>
      <c r="M436" s="238">
        <v>0</v>
      </c>
    </row>
    <row r="437" spans="2:13" ht="15.75" customHeight="1" x14ac:dyDescent="0.25">
      <c r="B437" s="266"/>
      <c r="C437" s="267"/>
      <c r="D437" s="267"/>
      <c r="E437" s="267"/>
      <c r="F437" s="267"/>
      <c r="G437" s="267"/>
      <c r="H437" s="267"/>
      <c r="I437" s="268"/>
      <c r="J437" s="271"/>
      <c r="K437" s="269"/>
      <c r="L437" s="269"/>
      <c r="M437" s="269"/>
    </row>
    <row r="442" spans="2:13" hidden="1" x14ac:dyDescent="0.25"/>
    <row r="443" spans="2:13" hidden="1" x14ac:dyDescent="0.25"/>
    <row r="444" spans="2:13" hidden="1" x14ac:dyDescent="0.25"/>
    <row r="445" spans="2:13" x14ac:dyDescent="0.25">
      <c r="K445" s="200"/>
      <c r="L445" s="200"/>
      <c r="M445" s="200"/>
    </row>
    <row r="446" spans="2:13" x14ac:dyDescent="0.25">
      <c r="K446" s="200"/>
    </row>
  </sheetData>
  <autoFilter ref="B1:M441"/>
  <phoneticPr fontId="36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6DC6F1F78BAF479EB2B67894B8AD1C" ma:contentTypeVersion="7" ma:contentTypeDescription="Create a new document." ma:contentTypeScope="" ma:versionID="f922d78c48964f9190b6e4d9c666e8e6">
  <xsd:schema xmlns:xsd="http://www.w3.org/2001/XMLSchema" xmlns:xs="http://www.w3.org/2001/XMLSchema" xmlns:p="http://schemas.microsoft.com/office/2006/metadata/properties" xmlns:ns3="22fd3b70-78fc-46b8-ad27-90a7969efe83" targetNamespace="http://schemas.microsoft.com/office/2006/metadata/properties" ma:root="true" ma:fieldsID="a2091290933c20776e7893a3686027b2" ns3:_="">
    <xsd:import namespace="22fd3b70-78fc-46b8-ad27-90a7969efe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d3b70-78fc-46b8-ad27-90a7969ef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56B72-0CDE-4792-8444-522B7BE5F939}">
  <ds:schemaRefs>
    <ds:schemaRef ds:uri="http://www.w3.org/XML/1998/namespace"/>
    <ds:schemaRef ds:uri="http://purl.org/dc/dcmitype/"/>
    <ds:schemaRef ds:uri="http://purl.org/dc/terms/"/>
    <ds:schemaRef ds:uri="22fd3b70-78fc-46b8-ad27-90a7969efe8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9B8CCBA-9CF2-420F-86AC-F7BA4C512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fd3b70-78fc-46b8-ad27-90a7969ef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65835-5821-44CD-9F00-4CC44CA66C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076</vt:lpstr>
      <vt:lpstr>'076'!Ispis_naslova</vt:lpstr>
      <vt:lpstr>'076'!Podrucje_ispisa</vt:lpstr>
    </vt:vector>
  </TitlesOfParts>
  <Company>MZOPUG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Antea Ključe Ileković</dc:creator>
  <cp:lastModifiedBy>Igor Rastovac</cp:lastModifiedBy>
  <cp:lastPrinted>2019-10-26T10:27:15Z</cp:lastPrinted>
  <dcterms:created xsi:type="dcterms:W3CDTF">2012-01-20T12:37:56Z</dcterms:created>
  <dcterms:modified xsi:type="dcterms:W3CDTF">2020-01-14T10:37:04Z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0x0101007B6DC6F1F78BAF479EB2B67894B8AD1C</vt:lpwstr>
  </property>
</Properties>
</file>